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xr:revisionPtr revIDLastSave="0" documentId="8_{A1D3EF08-18A0-0149-BE39-E96F90AC55C2}" xr6:coauthVersionLast="45" xr6:coauthVersionMax="45" xr10:uidLastSave="{00000000-0000-0000-0000-000000000000}"/>
  <bookViews>
    <workbookView xWindow="240" yWindow="615" windowWidth="20115" windowHeight="7455" xr2:uid="{00000000-000D-0000-FFFF-FFFF00000000}"/>
  </bookViews>
  <sheets>
    <sheet name="Лист1" sheetId="1" r:id="rId1"/>
    <sheet name="Лист2" sheetId="2" r:id="rId2"/>
    <sheet name="Лист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0" i="1" l="1"/>
  <c r="H299" i="1"/>
  <c r="H197" i="1"/>
  <c r="H165" i="1"/>
  <c r="H140" i="1"/>
  <c r="H92" i="1"/>
  <c r="K348" i="1"/>
  <c r="J348" i="1"/>
  <c r="I348" i="1"/>
  <c r="H342" i="1"/>
  <c r="H341" i="1"/>
  <c r="H339" i="1"/>
  <c r="H338" i="1"/>
  <c r="H337" i="1"/>
  <c r="H347" i="1"/>
  <c r="K320" i="1"/>
  <c r="J320" i="1"/>
  <c r="H319" i="1"/>
  <c r="H315" i="1"/>
  <c r="H314" i="1"/>
  <c r="H313" i="1"/>
  <c r="H312" i="1"/>
  <c r="H311" i="1"/>
  <c r="H310" i="1"/>
  <c r="H309" i="1"/>
  <c r="H308" i="1"/>
  <c r="K286" i="1"/>
  <c r="J286" i="1"/>
  <c r="I286" i="1"/>
  <c r="K261" i="1"/>
  <c r="J261" i="1"/>
  <c r="I261" i="1"/>
  <c r="H256" i="1"/>
  <c r="H255" i="1"/>
  <c r="K240" i="1"/>
  <c r="J240" i="1"/>
  <c r="I240" i="1"/>
  <c r="H230" i="1"/>
  <c r="H229" i="1"/>
  <c r="H228" i="1"/>
  <c r="H227" i="1"/>
  <c r="H226" i="1"/>
  <c r="H225" i="1"/>
  <c r="H224" i="1"/>
  <c r="H223" i="1"/>
  <c r="H222" i="1"/>
  <c r="K215" i="1"/>
  <c r="J215" i="1"/>
  <c r="I215" i="1"/>
  <c r="H209" i="1"/>
  <c r="H208" i="1"/>
  <c r="H207" i="1"/>
  <c r="H206" i="1"/>
  <c r="H307" i="1"/>
  <c r="H306" i="1"/>
  <c r="H305" i="1"/>
  <c r="H304" i="1"/>
  <c r="H303" i="1"/>
  <c r="H302" i="1"/>
  <c r="H301" i="1"/>
  <c r="H300" i="1"/>
  <c r="H298" i="1"/>
  <c r="H297" i="1"/>
  <c r="H296" i="1"/>
  <c r="H295" i="1"/>
  <c r="H294" i="1"/>
  <c r="H293" i="1"/>
  <c r="H285" i="1"/>
  <c r="H260" i="1"/>
  <c r="H254" i="1"/>
  <c r="H253" i="1"/>
  <c r="H252" i="1"/>
  <c r="H251" i="1"/>
  <c r="H250" i="1"/>
  <c r="H249" i="1"/>
  <c r="H248" i="1"/>
  <c r="H247" i="1"/>
  <c r="H239" i="1"/>
  <c r="K183" i="1"/>
  <c r="J183" i="1"/>
  <c r="I183" i="1"/>
  <c r="J154" i="1"/>
  <c r="K154" i="1"/>
  <c r="H152" i="1"/>
  <c r="H151" i="1"/>
  <c r="H150" i="1"/>
  <c r="H149" i="1"/>
  <c r="K128" i="1"/>
  <c r="J128" i="1"/>
  <c r="I128" i="1"/>
  <c r="K101" i="1"/>
  <c r="J101" i="1"/>
  <c r="I101" i="1"/>
  <c r="H99" i="1"/>
  <c r="H98" i="1"/>
  <c r="H97" i="1"/>
  <c r="H96" i="1"/>
  <c r="K67" i="1"/>
  <c r="J67" i="1"/>
  <c r="I67" i="1"/>
  <c r="H57" i="1"/>
  <c r="H56" i="1"/>
  <c r="H55" i="1"/>
  <c r="H54" i="1"/>
  <c r="H53" i="1"/>
  <c r="H52" i="1"/>
  <c r="H51" i="1"/>
  <c r="H50" i="1"/>
  <c r="H49" i="1"/>
  <c r="I42" i="1"/>
  <c r="M261" i="1"/>
  <c r="H234" i="1"/>
  <c r="H233" i="1"/>
  <c r="M240" i="1"/>
  <c r="M215" i="1"/>
  <c r="H213" i="1"/>
  <c r="H212" i="1"/>
  <c r="H211" i="1"/>
  <c r="M183" i="1"/>
  <c r="H182" i="1"/>
  <c r="H121" i="1"/>
  <c r="H119" i="1"/>
  <c r="H127" i="1"/>
  <c r="H126" i="1"/>
  <c r="H125" i="1"/>
  <c r="H124" i="1"/>
  <c r="H123" i="1"/>
  <c r="H122" i="1"/>
  <c r="H120" i="1"/>
  <c r="H118" i="1"/>
  <c r="H117" i="1"/>
  <c r="H116" i="1"/>
  <c r="H115" i="1"/>
  <c r="H114" i="1"/>
  <c r="H113" i="1"/>
  <c r="H112" i="1"/>
  <c r="H111" i="1"/>
  <c r="H110" i="1"/>
  <c r="H108" i="1"/>
  <c r="H128" i="1"/>
  <c r="H61" i="1"/>
  <c r="H60" i="1"/>
  <c r="H65" i="1"/>
  <c r="H64" i="1"/>
  <c r="H63" i="1"/>
  <c r="H62" i="1"/>
  <c r="K42" i="1"/>
  <c r="M42" i="1"/>
  <c r="J42" i="1"/>
  <c r="H25" i="1"/>
  <c r="H26" i="1"/>
  <c r="H27" i="1"/>
  <c r="H28" i="1"/>
  <c r="H29" i="1"/>
  <c r="H143" i="1"/>
  <c r="H142" i="1"/>
  <c r="H141" i="1"/>
  <c r="H176" i="1"/>
  <c r="H175" i="1"/>
  <c r="H174" i="1"/>
  <c r="H173" i="1"/>
  <c r="H172" i="1"/>
  <c r="H171" i="1"/>
  <c r="M128" i="1"/>
  <c r="M154" i="1"/>
  <c r="M101" i="1"/>
  <c r="H66" i="1"/>
  <c r="H59" i="1"/>
  <c r="H58" i="1"/>
  <c r="H67" i="1"/>
  <c r="H93" i="1"/>
  <c r="H91" i="1"/>
  <c r="H90" i="1"/>
  <c r="H89" i="1"/>
  <c r="H31" i="1"/>
  <c r="H35" i="1"/>
  <c r="H34" i="1"/>
  <c r="H33" i="1"/>
  <c r="H32" i="1"/>
  <c r="H30" i="1"/>
  <c r="H20" i="1"/>
  <c r="H346" i="1"/>
  <c r="H345" i="1"/>
  <c r="H344" i="1"/>
  <c r="H343" i="1"/>
  <c r="H336" i="1"/>
  <c r="H335" i="1"/>
  <c r="H334" i="1"/>
  <c r="H333" i="1"/>
  <c r="H332" i="1"/>
  <c r="H331" i="1"/>
  <c r="H330" i="1"/>
  <c r="H329" i="1"/>
  <c r="H328" i="1"/>
  <c r="H318" i="1"/>
  <c r="H317" i="1"/>
  <c r="H316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59" i="1"/>
  <c r="H258" i="1"/>
  <c r="H257" i="1"/>
  <c r="H238" i="1"/>
  <c r="H237" i="1"/>
  <c r="H236" i="1"/>
  <c r="H235" i="1"/>
  <c r="H214" i="1"/>
  <c r="H210" i="1"/>
  <c r="H205" i="1"/>
  <c r="H204" i="1"/>
  <c r="H203" i="1"/>
  <c r="H202" i="1"/>
  <c r="H201" i="1"/>
  <c r="H200" i="1"/>
  <c r="H199" i="1"/>
  <c r="H198" i="1"/>
  <c r="H196" i="1"/>
  <c r="H195" i="1"/>
  <c r="H194" i="1"/>
  <c r="H193" i="1"/>
  <c r="H192" i="1"/>
  <c r="H191" i="1"/>
  <c r="H181" i="1"/>
  <c r="H180" i="1"/>
  <c r="H179" i="1"/>
  <c r="H178" i="1"/>
  <c r="H177" i="1"/>
  <c r="H170" i="1"/>
  <c r="H169" i="1"/>
  <c r="H168" i="1"/>
  <c r="H167" i="1"/>
  <c r="H166" i="1"/>
  <c r="H164" i="1"/>
  <c r="H163" i="1"/>
  <c r="H162" i="1"/>
  <c r="H161" i="1"/>
  <c r="H183" i="1"/>
  <c r="H153" i="1"/>
  <c r="H148" i="1"/>
  <c r="H147" i="1"/>
  <c r="H146" i="1"/>
  <c r="H145" i="1"/>
  <c r="H144" i="1"/>
  <c r="H139" i="1"/>
  <c r="H138" i="1"/>
  <c r="H137" i="1"/>
  <c r="H136" i="1"/>
  <c r="H135" i="1"/>
  <c r="H100" i="1"/>
  <c r="H95" i="1"/>
  <c r="H94" i="1"/>
  <c r="H88" i="1"/>
  <c r="H87" i="1"/>
  <c r="H86" i="1"/>
  <c r="H84" i="1"/>
  <c r="H83" i="1"/>
  <c r="H81" i="1"/>
  <c r="H80" i="1"/>
  <c r="H79" i="1"/>
  <c r="H78" i="1"/>
  <c r="H77" i="1"/>
  <c r="H75" i="1"/>
  <c r="H74" i="1"/>
  <c r="H41" i="1"/>
  <c r="H40" i="1"/>
  <c r="H39" i="1"/>
  <c r="H38" i="1"/>
  <c r="H37" i="1"/>
  <c r="H36" i="1"/>
  <c r="H24" i="1"/>
  <c r="H23" i="1"/>
  <c r="H22" i="1"/>
  <c r="H21" i="1"/>
  <c r="H19" i="1"/>
  <c r="H18" i="1"/>
  <c r="H17" i="1"/>
  <c r="H16" i="1"/>
  <c r="H14" i="1"/>
  <c r="H13" i="1"/>
  <c r="H12" i="1"/>
  <c r="H286" i="1"/>
  <c r="H240" i="1"/>
  <c r="H215" i="1"/>
  <c r="H320" i="1"/>
  <c r="H154" i="1"/>
  <c r="H261" i="1"/>
  <c r="H348" i="1"/>
  <c r="H101" i="1"/>
  <c r="H42" i="1"/>
  <c r="M348" i="1"/>
  <c r="M320" i="1"/>
  <c r="M286" i="1"/>
  <c r="M67" i="1"/>
</calcChain>
</file>

<file path=xl/sharedStrings.xml><?xml version="1.0" encoding="utf-8"?>
<sst xmlns="http://schemas.openxmlformats.org/spreadsheetml/2006/main" count="784" uniqueCount="154">
  <si>
    <t>I неделя понедельник</t>
  </si>
  <si>
    <t>Масса порции</t>
  </si>
  <si>
    <t>Продукты</t>
  </si>
  <si>
    <t>Брутто</t>
  </si>
  <si>
    <t>Нетто</t>
  </si>
  <si>
    <t>Цена</t>
  </si>
  <si>
    <t>Сумма</t>
  </si>
  <si>
    <t>Ккал</t>
  </si>
  <si>
    <t>Завтрак</t>
  </si>
  <si>
    <t>г</t>
  </si>
  <si>
    <t>за кг</t>
  </si>
  <si>
    <t>рубли</t>
  </si>
  <si>
    <t>масло растительное</t>
  </si>
  <si>
    <t>лук</t>
  </si>
  <si>
    <t>морковь</t>
  </si>
  <si>
    <t>рис</t>
  </si>
  <si>
    <t>Овощи в нарезке (помидоры свежие)</t>
  </si>
  <si>
    <t>помидоры</t>
  </si>
  <si>
    <t>Хлеб пшеничный</t>
  </si>
  <si>
    <t>хлеб</t>
  </si>
  <si>
    <t>Масло сливочное</t>
  </si>
  <si>
    <t>масло сливочное</t>
  </si>
  <si>
    <t>яблоко</t>
  </si>
  <si>
    <t xml:space="preserve">соль йодированная </t>
  </si>
  <si>
    <t>Итого за день:</t>
  </si>
  <si>
    <t>молоко</t>
  </si>
  <si>
    <t>Чай с сахаром</t>
  </si>
  <si>
    <t>сахар</t>
  </si>
  <si>
    <t>Б</t>
  </si>
  <si>
    <t>Ж</t>
  </si>
  <si>
    <t>У</t>
  </si>
  <si>
    <t>№ техн. карты</t>
  </si>
  <si>
    <t>чай черный</t>
  </si>
  <si>
    <t>№ п/п</t>
  </si>
  <si>
    <t>I неделя вторник</t>
  </si>
  <si>
    <t>банан</t>
  </si>
  <si>
    <t>мг</t>
  </si>
  <si>
    <t>I неделя среда</t>
  </si>
  <si>
    <t>мука пшеничная</t>
  </si>
  <si>
    <t>картофель</t>
  </si>
  <si>
    <t>Бефстроганов из говядины</t>
  </si>
  <si>
    <t>сметана 15 %</t>
  </si>
  <si>
    <t>Чай с лимоном</t>
  </si>
  <si>
    <t>лимон</t>
  </si>
  <si>
    <t>мясо</t>
  </si>
  <si>
    <t xml:space="preserve">хлеб пшеничный </t>
  </si>
  <si>
    <t>I неделя четверг</t>
  </si>
  <si>
    <t>Какао на молоке</t>
  </si>
  <si>
    <t>какао - порошок</t>
  </si>
  <si>
    <t>I неделя пятница</t>
  </si>
  <si>
    <t>томатная паста</t>
  </si>
  <si>
    <t>чай</t>
  </si>
  <si>
    <t>вода</t>
  </si>
  <si>
    <t>бульон мясной или вода</t>
  </si>
  <si>
    <t>I неделя суббота</t>
  </si>
  <si>
    <t>Примерное двухнедельное меню горячих школьных завтраков для детей 7 - 11 лет</t>
  </si>
  <si>
    <t>яйцо</t>
  </si>
  <si>
    <t>II неделя понедельник</t>
  </si>
  <si>
    <t>II неделя вторник</t>
  </si>
  <si>
    <t xml:space="preserve">молоко </t>
  </si>
  <si>
    <t>II неделя среда</t>
  </si>
  <si>
    <t>Мандарин</t>
  </si>
  <si>
    <t>мандарин</t>
  </si>
  <si>
    <t>II неделя четверг</t>
  </si>
  <si>
    <t>хлеб пшеничный</t>
  </si>
  <si>
    <t>II неделя пятница</t>
  </si>
  <si>
    <t>II неделя суббота</t>
  </si>
  <si>
    <t>п/п</t>
  </si>
  <si>
    <t>ТК № 210103</t>
  </si>
  <si>
    <t>ТК № 120535</t>
  </si>
  <si>
    <t>ТК № 160101</t>
  </si>
  <si>
    <t>ТК № 200102</t>
  </si>
  <si>
    <t>ТК № 140110</t>
  </si>
  <si>
    <t>ТК № 160105</t>
  </si>
  <si>
    <t>ТК № 210110</t>
  </si>
  <si>
    <t>ТК № 100505</t>
  </si>
  <si>
    <t>ТК № 120548</t>
  </si>
  <si>
    <t>ТК № 130101</t>
  </si>
  <si>
    <t>ТК № 160106</t>
  </si>
  <si>
    <t>ТК № 120539</t>
  </si>
  <si>
    <t>ТК № 120537</t>
  </si>
  <si>
    <t>ТК № 210106</t>
  </si>
  <si>
    <t>ТК № 120542</t>
  </si>
  <si>
    <t>Наименование сборника</t>
  </si>
  <si>
    <t>Витамин С</t>
  </si>
  <si>
    <t>Банан</t>
  </si>
  <si>
    <t>Яблоко</t>
  </si>
  <si>
    <t>Сб. С.В.Маслова</t>
  </si>
  <si>
    <t>Сб С.В.Маслова</t>
  </si>
  <si>
    <t>свекла</t>
  </si>
  <si>
    <t>куриное филе</t>
  </si>
  <si>
    <t>крупа гречневая</t>
  </si>
  <si>
    <t xml:space="preserve">рыба </t>
  </si>
  <si>
    <t>Рыба тушенная с овощами</t>
  </si>
  <si>
    <t>томат</t>
  </si>
  <si>
    <t>Кофейный напиток</t>
  </si>
  <si>
    <t>кофейный напиток</t>
  </si>
  <si>
    <t>масло сливоч.</t>
  </si>
  <si>
    <t>мука</t>
  </si>
  <si>
    <t>рыба замороженная</t>
  </si>
  <si>
    <t>мармелад</t>
  </si>
  <si>
    <t>Мармелад "Бонди" (30г)</t>
  </si>
  <si>
    <t>ТК №100519</t>
  </si>
  <si>
    <t>Рагу из мяса птицы бескостное</t>
  </si>
  <si>
    <t>ТК № 120609</t>
  </si>
  <si>
    <t>чай чёрный</t>
  </si>
  <si>
    <t>Тефтели мясные  отварные с  подливой</t>
  </si>
  <si>
    <t>соль</t>
  </si>
  <si>
    <t>ТК № 130201</t>
  </si>
  <si>
    <t>ТК № 120611</t>
  </si>
  <si>
    <t xml:space="preserve">Котлеты из говядины с подливой </t>
  </si>
  <si>
    <t>ТК №120535</t>
  </si>
  <si>
    <t>Голубцы ленивые</t>
  </si>
  <si>
    <t>говядина</t>
  </si>
  <si>
    <t>капуста</t>
  </si>
  <si>
    <t>крупа рисовая</t>
  </si>
  <si>
    <t>ТК № 229</t>
  </si>
  <si>
    <t>Сб М.П.Могильный</t>
  </si>
  <si>
    <t>Картофельное пюре</t>
  </si>
  <si>
    <t>ТК №120539</t>
  </si>
  <si>
    <t>Салат витаминный с маслом растительным</t>
  </si>
  <si>
    <t xml:space="preserve">капуста </t>
  </si>
  <si>
    <t xml:space="preserve">масло растительное </t>
  </si>
  <si>
    <t>ТК№100504</t>
  </si>
  <si>
    <t>зеленый горошек</t>
  </si>
  <si>
    <t>сметана</t>
  </si>
  <si>
    <t>Салат Мозаика</t>
  </si>
  <si>
    <t>Котлеты куринные со сметанным соусом</t>
  </si>
  <si>
    <t>пшено</t>
  </si>
  <si>
    <t xml:space="preserve">масло сливочное </t>
  </si>
  <si>
    <t>Тефтели отварные с подливой</t>
  </si>
  <si>
    <t>крупа перловая</t>
  </si>
  <si>
    <t>ТК №179</t>
  </si>
  <si>
    <t>Сб.М.П. Могильного</t>
  </si>
  <si>
    <t>Нарезка из свежих помидоров и огурцов</t>
  </si>
  <si>
    <t>ТК № 100520</t>
  </si>
  <si>
    <t>огурцы</t>
  </si>
  <si>
    <t>ТК№100302</t>
  </si>
  <si>
    <t>Салат из сборных овощей</t>
  </si>
  <si>
    <t xml:space="preserve">Рагу из мяса птицы </t>
  </si>
  <si>
    <t>Чай с молоком с сахаром</t>
  </si>
  <si>
    <t>ТК № 160108</t>
  </si>
  <si>
    <t>Соус по домашнему</t>
  </si>
  <si>
    <t>огурцы консервиров.</t>
  </si>
  <si>
    <t>горошек зеленый</t>
  </si>
  <si>
    <t>Винегрет</t>
  </si>
  <si>
    <t>ТК № 100501</t>
  </si>
  <si>
    <t xml:space="preserve">Биточки из говядины с подливой </t>
  </si>
  <si>
    <t>Итого за весь период</t>
  </si>
  <si>
    <t>Среднее значение за период</t>
  </si>
  <si>
    <t>Каша перловая (гарнир)</t>
  </si>
  <si>
    <t>Каша гречневая (гарнир)</t>
  </si>
  <si>
    <t>Каша пшенная (гарнир)</t>
  </si>
  <si>
    <t>Каша рисовая (гарнир)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</si>
</sst>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9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7"/>
  <sheetViews>
    <sheetView tabSelected="1" topLeftCell="A62" workbookViewId="0">
      <selection activeCell="Q72" sqref="Q72"/>
    </sheetView>
  </sheetViews>
  <sheetFormatPr defaultRowHeight="15" x14ac:dyDescent="0.2"/>
  <cols>
    <col min="1" max="1" width="4.16796875" customWidth="1"/>
    <col min="2" max="2" width="21.65625" customWidth="1"/>
    <col min="3" max="3" width="7.26171875" customWidth="1"/>
    <col min="4" max="4" width="17.890625" customWidth="1"/>
    <col min="5" max="5" width="7.80078125" customWidth="1"/>
    <col min="6" max="6" width="6.9921875" customWidth="1"/>
    <col min="7" max="7" width="6.72265625" customWidth="1"/>
    <col min="8" max="8" width="7.3984375" customWidth="1"/>
    <col min="9" max="9" width="6.1875" customWidth="1"/>
    <col min="10" max="10" width="6.72265625" customWidth="1"/>
    <col min="11" max="11" width="6.1875" customWidth="1"/>
    <col min="12" max="12" width="7.93359375" customWidth="1"/>
    <col min="13" max="13" width="5.6484375" style="2" customWidth="1"/>
    <col min="14" max="14" width="12.375" style="2" customWidth="1"/>
    <col min="15" max="15" width="13.44921875" customWidth="1"/>
  </cols>
  <sheetData>
    <row r="1" spans="1:15" x14ac:dyDescent="0.2">
      <c r="B1" s="239"/>
      <c r="C1" s="240"/>
      <c r="N1" s="53"/>
    </row>
    <row r="2" spans="1:15" x14ac:dyDescent="0.2">
      <c r="B2" s="241"/>
      <c r="C2" s="241"/>
      <c r="L2" s="242"/>
      <c r="M2" s="243"/>
      <c r="N2" s="243"/>
      <c r="O2" s="243"/>
    </row>
    <row r="3" spans="1:15" x14ac:dyDescent="0.2">
      <c r="B3" s="243"/>
      <c r="C3" s="241"/>
      <c r="M3" s="244"/>
      <c r="N3" s="241"/>
      <c r="O3" s="241"/>
    </row>
    <row r="4" spans="1:15" x14ac:dyDescent="0.2">
      <c r="B4" s="241"/>
      <c r="C4" s="241"/>
      <c r="M4" s="244"/>
      <c r="N4" s="241"/>
      <c r="O4" s="241"/>
    </row>
    <row r="5" spans="1:15" x14ac:dyDescent="0.2">
      <c r="A5" s="223" t="s">
        <v>55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</row>
    <row r="6" spans="1:15" ht="12" customHeight="1" x14ac:dyDescent="0.2">
      <c r="A6" s="18"/>
      <c r="B6" s="18"/>
      <c r="C6" s="18"/>
      <c r="D6" s="18"/>
      <c r="E6" s="18"/>
      <c r="F6" s="18"/>
      <c r="G6" s="129"/>
      <c r="H6" s="129"/>
      <c r="I6" s="18"/>
      <c r="J6" s="18"/>
      <c r="K6" s="18"/>
      <c r="L6" s="18"/>
      <c r="M6" s="18"/>
      <c r="N6" s="18"/>
      <c r="O6" s="18"/>
    </row>
    <row r="7" spans="1:15" ht="12" customHeight="1" x14ac:dyDescent="0.2"/>
    <row r="8" spans="1:15" ht="12" customHeight="1" x14ac:dyDescent="0.2">
      <c r="A8" s="220" t="s">
        <v>0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2"/>
    </row>
    <row r="9" spans="1:15" ht="12" customHeight="1" x14ac:dyDescent="0.2">
      <c r="A9" s="15" t="s">
        <v>33</v>
      </c>
      <c r="B9" s="202"/>
      <c r="C9" s="202" t="s">
        <v>1</v>
      </c>
      <c r="D9" s="202" t="s">
        <v>2</v>
      </c>
      <c r="E9" s="202" t="s">
        <v>3</v>
      </c>
      <c r="F9" s="202" t="s">
        <v>4</v>
      </c>
      <c r="G9" s="202" t="s">
        <v>5</v>
      </c>
      <c r="H9" s="202" t="s">
        <v>6</v>
      </c>
      <c r="I9" s="202" t="s">
        <v>28</v>
      </c>
      <c r="J9" s="202" t="s">
        <v>29</v>
      </c>
      <c r="K9" s="202" t="s">
        <v>30</v>
      </c>
      <c r="L9" s="202" t="s">
        <v>7</v>
      </c>
      <c r="M9" s="208" t="s">
        <v>84</v>
      </c>
      <c r="N9" s="208" t="s">
        <v>31</v>
      </c>
      <c r="O9" s="202" t="s">
        <v>83</v>
      </c>
    </row>
    <row r="10" spans="1:15" ht="12" customHeight="1" x14ac:dyDescent="0.2">
      <c r="A10" s="17" t="s">
        <v>67</v>
      </c>
      <c r="B10" s="168"/>
      <c r="C10" s="168"/>
      <c r="D10" s="168"/>
      <c r="E10" s="203"/>
      <c r="F10" s="203"/>
      <c r="G10" s="203"/>
      <c r="H10" s="203"/>
      <c r="I10" s="203"/>
      <c r="J10" s="203"/>
      <c r="K10" s="203"/>
      <c r="L10" s="203"/>
      <c r="M10" s="209"/>
      <c r="N10" s="209"/>
      <c r="O10" s="203"/>
    </row>
    <row r="11" spans="1:15" ht="12" customHeight="1" x14ac:dyDescent="0.2">
      <c r="A11" s="16"/>
      <c r="B11" s="16" t="s">
        <v>8</v>
      </c>
      <c r="C11" s="16" t="s">
        <v>9</v>
      </c>
      <c r="D11" s="5"/>
      <c r="E11" s="16" t="s">
        <v>9</v>
      </c>
      <c r="F11" s="16" t="s">
        <v>9</v>
      </c>
      <c r="G11" s="123" t="s">
        <v>10</v>
      </c>
      <c r="H11" s="123" t="s">
        <v>11</v>
      </c>
      <c r="I11" s="16" t="s">
        <v>9</v>
      </c>
      <c r="J11" s="16" t="s">
        <v>9</v>
      </c>
      <c r="K11" s="16" t="s">
        <v>9</v>
      </c>
      <c r="L11" s="16" t="s">
        <v>9</v>
      </c>
      <c r="M11" s="14" t="s">
        <v>36</v>
      </c>
      <c r="N11" s="14"/>
      <c r="O11" s="36"/>
    </row>
    <row r="12" spans="1:15" ht="12" customHeight="1" x14ac:dyDescent="0.2">
      <c r="A12" s="195">
        <v>1</v>
      </c>
      <c r="B12" s="194" t="s">
        <v>130</v>
      </c>
      <c r="C12" s="195">
        <v>80</v>
      </c>
      <c r="D12" s="4" t="s">
        <v>44</v>
      </c>
      <c r="E12" s="118">
        <v>0.09</v>
      </c>
      <c r="F12" s="3">
        <v>0.08</v>
      </c>
      <c r="G12" s="122">
        <v>345</v>
      </c>
      <c r="H12" s="122">
        <f>E12*G12</f>
        <v>31.049999999999997</v>
      </c>
      <c r="I12" s="234">
        <v>6.7279999999999998</v>
      </c>
      <c r="J12" s="195">
        <v>6.6719999999999997</v>
      </c>
      <c r="K12" s="195">
        <v>9.1280000000000001</v>
      </c>
      <c r="L12" s="234">
        <v>123.47199999999999</v>
      </c>
      <c r="M12" s="180">
        <v>1.944</v>
      </c>
      <c r="N12" s="195" t="s">
        <v>79</v>
      </c>
      <c r="O12" s="180" t="s">
        <v>87</v>
      </c>
    </row>
    <row r="13" spans="1:15" ht="12" customHeight="1" x14ac:dyDescent="0.2">
      <c r="A13" s="195"/>
      <c r="B13" s="194"/>
      <c r="C13" s="195"/>
      <c r="D13" s="4" t="s">
        <v>45</v>
      </c>
      <c r="E13" s="3">
        <v>2.5000000000000001E-2</v>
      </c>
      <c r="F13" s="3">
        <v>2.5000000000000001E-2</v>
      </c>
      <c r="G13" s="122">
        <v>31.96</v>
      </c>
      <c r="H13" s="122">
        <f t="shared" ref="H13:H41" si="0">E13*G13</f>
        <v>0.79900000000000004</v>
      </c>
      <c r="I13" s="234"/>
      <c r="J13" s="195"/>
      <c r="K13" s="195"/>
      <c r="L13" s="234"/>
      <c r="M13" s="180"/>
      <c r="N13" s="195"/>
      <c r="O13" s="180"/>
    </row>
    <row r="14" spans="1:15" ht="10.5" customHeight="1" x14ac:dyDescent="0.2">
      <c r="A14" s="195"/>
      <c r="B14" s="194"/>
      <c r="C14" s="195"/>
      <c r="D14" s="169" t="s">
        <v>23</v>
      </c>
      <c r="E14" s="166">
        <v>2E-3</v>
      </c>
      <c r="F14" s="166">
        <v>2E-3</v>
      </c>
      <c r="G14" s="166">
        <v>14.41</v>
      </c>
      <c r="H14" s="166">
        <f>E14*G14</f>
        <v>2.8820000000000002E-2</v>
      </c>
      <c r="I14" s="234"/>
      <c r="J14" s="195"/>
      <c r="K14" s="195"/>
      <c r="L14" s="234"/>
      <c r="M14" s="180"/>
      <c r="N14" s="195"/>
      <c r="O14" s="180"/>
    </row>
    <row r="15" spans="1:15" ht="12" hidden="1" customHeight="1" x14ac:dyDescent="0.2">
      <c r="A15" s="195"/>
      <c r="B15" s="194"/>
      <c r="C15" s="195"/>
      <c r="D15" s="197"/>
      <c r="E15" s="176"/>
      <c r="F15" s="176"/>
      <c r="G15" s="176"/>
      <c r="H15" s="176"/>
      <c r="I15" s="234"/>
      <c r="J15" s="195"/>
      <c r="K15" s="195"/>
      <c r="L15" s="234"/>
      <c r="M15" s="180"/>
      <c r="N15" s="195"/>
      <c r="O15" s="180"/>
    </row>
    <row r="16" spans="1:15" ht="12" customHeight="1" x14ac:dyDescent="0.2">
      <c r="A16" s="195"/>
      <c r="B16" s="194"/>
      <c r="C16" s="195"/>
      <c r="D16" s="115" t="s">
        <v>56</v>
      </c>
      <c r="E16" s="114">
        <v>1.0999999999999999E-2</v>
      </c>
      <c r="F16" s="114">
        <v>0.01</v>
      </c>
      <c r="G16" s="122">
        <v>120</v>
      </c>
      <c r="H16" s="122">
        <f t="shared" ref="H16" si="1">E16*G16</f>
        <v>1.3199999999999998</v>
      </c>
      <c r="I16" s="234"/>
      <c r="J16" s="195"/>
      <c r="K16" s="195"/>
      <c r="L16" s="234"/>
      <c r="M16" s="180"/>
      <c r="N16" s="195"/>
      <c r="O16" s="180"/>
    </row>
    <row r="17" spans="1:15" ht="12" customHeight="1" x14ac:dyDescent="0.2">
      <c r="A17" s="195"/>
      <c r="B17" s="194"/>
      <c r="C17" s="195"/>
      <c r="D17" s="4" t="s">
        <v>38</v>
      </c>
      <c r="E17" s="3">
        <v>6.0000000000000001E-3</v>
      </c>
      <c r="F17" s="3">
        <v>6.0000000000000001E-3</v>
      </c>
      <c r="G17" s="122">
        <v>27.66</v>
      </c>
      <c r="H17" s="122">
        <f t="shared" si="0"/>
        <v>0.16596</v>
      </c>
      <c r="I17" s="234"/>
      <c r="J17" s="195"/>
      <c r="K17" s="195"/>
      <c r="L17" s="234"/>
      <c r="M17" s="180"/>
      <c r="N17" s="195"/>
      <c r="O17" s="180"/>
    </row>
    <row r="18" spans="1:15" ht="12" customHeight="1" x14ac:dyDescent="0.2">
      <c r="A18" s="195"/>
      <c r="B18" s="194"/>
      <c r="C18" s="195"/>
      <c r="D18" s="100" t="s">
        <v>13</v>
      </c>
      <c r="E18" s="99">
        <v>3.0000000000000001E-3</v>
      </c>
      <c r="F18" s="99">
        <v>2.5000000000000001E-3</v>
      </c>
      <c r="G18" s="120">
        <v>18.41</v>
      </c>
      <c r="H18" s="120">
        <f t="shared" si="0"/>
        <v>5.5230000000000001E-2</v>
      </c>
      <c r="I18" s="234"/>
      <c r="J18" s="195"/>
      <c r="K18" s="195"/>
      <c r="L18" s="234"/>
      <c r="M18" s="180"/>
      <c r="N18" s="195"/>
      <c r="O18" s="180"/>
    </row>
    <row r="19" spans="1:15" ht="12" customHeight="1" x14ac:dyDescent="0.2">
      <c r="A19" s="195"/>
      <c r="B19" s="194"/>
      <c r="C19" s="195"/>
      <c r="D19" s="100" t="s">
        <v>50</v>
      </c>
      <c r="E19" s="99">
        <v>3.0000000000000001E-3</v>
      </c>
      <c r="F19" s="99">
        <v>3.0000000000000001E-3</v>
      </c>
      <c r="G19" s="120">
        <v>127.44</v>
      </c>
      <c r="H19" s="120">
        <f t="shared" si="0"/>
        <v>0.38231999999999999</v>
      </c>
      <c r="I19" s="234"/>
      <c r="J19" s="195"/>
      <c r="K19" s="195"/>
      <c r="L19" s="234"/>
      <c r="M19" s="180"/>
      <c r="N19" s="195"/>
      <c r="O19" s="180"/>
    </row>
    <row r="20" spans="1:15" ht="12" customHeight="1" x14ac:dyDescent="0.2">
      <c r="A20" s="195"/>
      <c r="B20" s="194"/>
      <c r="C20" s="195"/>
      <c r="D20" s="100" t="s">
        <v>12</v>
      </c>
      <c r="E20" s="99">
        <v>4.0000000000000001E-3</v>
      </c>
      <c r="F20" s="99">
        <v>4.0000000000000001E-3</v>
      </c>
      <c r="G20" s="120">
        <v>104.21</v>
      </c>
      <c r="H20" s="122">
        <f>E20*G20</f>
        <v>0.41683999999999999</v>
      </c>
      <c r="I20" s="234"/>
      <c r="J20" s="195"/>
      <c r="K20" s="195"/>
      <c r="L20" s="234"/>
      <c r="M20" s="180"/>
      <c r="N20" s="195"/>
      <c r="O20" s="180"/>
    </row>
    <row r="21" spans="1:15" ht="12" customHeight="1" x14ac:dyDescent="0.2">
      <c r="A21" s="195"/>
      <c r="B21" s="194"/>
      <c r="C21" s="195"/>
      <c r="D21" s="100" t="s">
        <v>13</v>
      </c>
      <c r="E21" s="99">
        <v>4.3E-3</v>
      </c>
      <c r="F21" s="99">
        <v>3.5999999999999999E-3</v>
      </c>
      <c r="G21" s="120">
        <v>18.41</v>
      </c>
      <c r="H21" s="122">
        <f>E21*G21</f>
        <v>7.9162999999999997E-2</v>
      </c>
      <c r="I21" s="234"/>
      <c r="J21" s="195"/>
      <c r="K21" s="195"/>
      <c r="L21" s="234"/>
      <c r="M21" s="180"/>
      <c r="N21" s="195"/>
      <c r="O21" s="180"/>
    </row>
    <row r="22" spans="1:15" ht="12" customHeight="1" x14ac:dyDescent="0.2">
      <c r="A22" s="195"/>
      <c r="B22" s="194"/>
      <c r="C22" s="195"/>
      <c r="D22" s="84" t="s">
        <v>14</v>
      </c>
      <c r="E22" s="111">
        <v>8.9999999999999993E-3</v>
      </c>
      <c r="F22" s="112">
        <v>7.1999999999999998E-3</v>
      </c>
      <c r="G22" s="113">
        <v>25.91</v>
      </c>
      <c r="H22" s="107">
        <f>E22*G22</f>
        <v>0.23318999999999998</v>
      </c>
      <c r="I22" s="234"/>
      <c r="J22" s="195"/>
      <c r="K22" s="195"/>
      <c r="L22" s="234"/>
      <c r="M22" s="180"/>
      <c r="N22" s="195"/>
      <c r="O22" s="180"/>
    </row>
    <row r="23" spans="1:15" ht="12" customHeight="1" x14ac:dyDescent="0.2">
      <c r="A23" s="195"/>
      <c r="B23" s="194"/>
      <c r="C23" s="195"/>
      <c r="D23" s="84" t="s">
        <v>107</v>
      </c>
      <c r="E23" s="1">
        <v>5.0000000000000001E-3</v>
      </c>
      <c r="F23" s="108">
        <v>5.0000000000000001E-3</v>
      </c>
      <c r="G23" s="109">
        <v>14.41</v>
      </c>
      <c r="H23" s="1">
        <f>E23*G23</f>
        <v>7.2050000000000003E-2</v>
      </c>
      <c r="I23" s="234"/>
      <c r="J23" s="195"/>
      <c r="K23" s="195"/>
      <c r="L23" s="234"/>
      <c r="M23" s="180"/>
      <c r="N23" s="195"/>
      <c r="O23" s="180"/>
    </row>
    <row r="24" spans="1:15" ht="12" customHeight="1" x14ac:dyDescent="0.2">
      <c r="A24" s="195"/>
      <c r="B24" s="194"/>
      <c r="C24" s="195"/>
      <c r="D24" s="84" t="s">
        <v>27</v>
      </c>
      <c r="E24" s="1">
        <v>4.4000000000000003E-3</v>
      </c>
      <c r="F24" s="1">
        <v>4.4000000000000003E-3</v>
      </c>
      <c r="G24" s="1">
        <v>51.75</v>
      </c>
      <c r="H24" s="1">
        <f>E24*G24</f>
        <v>0.22770000000000001</v>
      </c>
      <c r="I24" s="234"/>
      <c r="J24" s="195"/>
      <c r="K24" s="195"/>
      <c r="L24" s="234"/>
      <c r="M24" s="180"/>
      <c r="N24" s="195"/>
      <c r="O24" s="180"/>
    </row>
    <row r="25" spans="1:15" ht="12" hidden="1" customHeight="1" x14ac:dyDescent="0.2">
      <c r="A25" s="195"/>
      <c r="B25" s="194"/>
      <c r="C25" s="195"/>
      <c r="H25" s="1">
        <f t="shared" ref="H25:H29" si="2">E25*G25</f>
        <v>0</v>
      </c>
      <c r="I25" s="234"/>
      <c r="J25" s="195"/>
      <c r="K25" s="195"/>
      <c r="L25" s="234"/>
      <c r="M25" s="180"/>
      <c r="N25" s="195"/>
      <c r="O25" s="37"/>
    </row>
    <row r="26" spans="1:15" ht="1.5" hidden="1" customHeight="1" x14ac:dyDescent="0.2">
      <c r="A26" s="195"/>
      <c r="B26" s="194"/>
      <c r="C26" s="195"/>
      <c r="H26" s="1">
        <f t="shared" si="2"/>
        <v>0</v>
      </c>
      <c r="I26" s="234"/>
      <c r="J26" s="195"/>
      <c r="K26" s="195"/>
      <c r="L26" s="234"/>
      <c r="M26" s="180"/>
      <c r="N26" s="195"/>
      <c r="O26" s="37"/>
    </row>
    <row r="27" spans="1:15" ht="12" hidden="1" customHeight="1" x14ac:dyDescent="0.2">
      <c r="A27" s="195"/>
      <c r="B27" s="194"/>
      <c r="C27" s="195"/>
      <c r="H27" s="1">
        <f t="shared" si="2"/>
        <v>0</v>
      </c>
      <c r="I27" s="234"/>
      <c r="J27" s="195"/>
      <c r="K27" s="195"/>
      <c r="L27" s="234"/>
      <c r="M27" s="180"/>
      <c r="N27" s="195"/>
      <c r="O27" s="37"/>
    </row>
    <row r="28" spans="1:15" ht="12" customHeight="1" x14ac:dyDescent="0.2">
      <c r="A28" s="166">
        <v>2</v>
      </c>
      <c r="B28" s="182" t="s">
        <v>150</v>
      </c>
      <c r="C28" s="166">
        <v>150</v>
      </c>
      <c r="D28" s="108" t="s">
        <v>131</v>
      </c>
      <c r="E28" s="109">
        <v>0.05</v>
      </c>
      <c r="F28" s="109">
        <v>0.05</v>
      </c>
      <c r="G28" s="109">
        <v>29.8</v>
      </c>
      <c r="H28" s="1">
        <f t="shared" si="2"/>
        <v>1.4900000000000002</v>
      </c>
      <c r="I28" s="190">
        <v>3.06</v>
      </c>
      <c r="J28" s="166">
        <v>2.78</v>
      </c>
      <c r="K28" s="166">
        <v>19.100000000000001</v>
      </c>
      <c r="L28" s="230">
        <v>113.66</v>
      </c>
      <c r="M28" s="171"/>
      <c r="N28" s="166" t="s">
        <v>132</v>
      </c>
      <c r="O28" s="231" t="s">
        <v>133</v>
      </c>
    </row>
    <row r="29" spans="1:15" ht="12" customHeight="1" x14ac:dyDescent="0.2">
      <c r="A29" s="167"/>
      <c r="B29" s="189"/>
      <c r="C29" s="167"/>
      <c r="D29" s="108" t="s">
        <v>21</v>
      </c>
      <c r="E29" s="109">
        <v>3.0000000000000001E-3</v>
      </c>
      <c r="F29" s="109">
        <v>3.0000000000000001E-3</v>
      </c>
      <c r="G29" s="109">
        <v>421.07</v>
      </c>
      <c r="H29" s="1">
        <f t="shared" si="2"/>
        <v>1.2632099999999999</v>
      </c>
      <c r="I29" s="191"/>
      <c r="J29" s="168"/>
      <c r="K29" s="168"/>
      <c r="L29" s="168"/>
      <c r="M29" s="204"/>
      <c r="N29" s="168"/>
      <c r="O29" s="232"/>
    </row>
    <row r="30" spans="1:15" ht="12" customHeight="1" x14ac:dyDescent="0.2">
      <c r="A30" s="166">
        <v>3</v>
      </c>
      <c r="B30" s="169" t="s">
        <v>120</v>
      </c>
      <c r="C30" s="166">
        <v>100</v>
      </c>
      <c r="D30" s="116" t="s">
        <v>121</v>
      </c>
      <c r="E30" s="117">
        <v>0.09</v>
      </c>
      <c r="F30" s="117">
        <v>0.08</v>
      </c>
      <c r="G30" s="122">
        <v>16.75</v>
      </c>
      <c r="H30" s="1">
        <f t="shared" ref="H30:H35" si="3">E30*G30</f>
        <v>1.5074999999999998</v>
      </c>
      <c r="I30" s="166">
        <v>0.86399999999999999</v>
      </c>
      <c r="J30" s="166">
        <v>6.05</v>
      </c>
      <c r="K30" s="166">
        <v>5.73</v>
      </c>
      <c r="L30" s="166">
        <v>80.83</v>
      </c>
      <c r="M30" s="166">
        <v>20.399999999999999</v>
      </c>
      <c r="N30" s="166" t="s">
        <v>123</v>
      </c>
      <c r="O30" s="166" t="s">
        <v>87</v>
      </c>
    </row>
    <row r="31" spans="1:15" ht="12" customHeight="1" x14ac:dyDescent="0.2">
      <c r="A31" s="175"/>
      <c r="B31" s="196"/>
      <c r="C31" s="175"/>
      <c r="D31" s="133" t="s">
        <v>13</v>
      </c>
      <c r="E31" s="145">
        <v>2.3800000000000002E-3</v>
      </c>
      <c r="F31" s="132">
        <v>2E-3</v>
      </c>
      <c r="G31" s="132">
        <v>18.41</v>
      </c>
      <c r="H31" s="1">
        <f>E31*G31</f>
        <v>4.3815800000000002E-2</v>
      </c>
      <c r="I31" s="167"/>
      <c r="J31" s="167"/>
      <c r="K31" s="167"/>
      <c r="L31" s="167"/>
      <c r="M31" s="167"/>
      <c r="N31" s="167"/>
      <c r="O31" s="167"/>
    </row>
    <row r="32" spans="1:15" ht="12" customHeight="1" x14ac:dyDescent="0.2">
      <c r="A32" s="175"/>
      <c r="B32" s="196"/>
      <c r="C32" s="175"/>
      <c r="D32" s="133" t="s">
        <v>122</v>
      </c>
      <c r="E32" s="132">
        <v>0.01</v>
      </c>
      <c r="F32" s="132">
        <v>0.01</v>
      </c>
      <c r="G32" s="132">
        <v>104.21</v>
      </c>
      <c r="H32" s="1">
        <f t="shared" si="3"/>
        <v>1.0421</v>
      </c>
      <c r="I32" s="167"/>
      <c r="J32" s="167"/>
      <c r="K32" s="167"/>
      <c r="L32" s="167"/>
      <c r="M32" s="167"/>
      <c r="N32" s="167"/>
      <c r="O32" s="167"/>
    </row>
    <row r="33" spans="1:28" ht="12" customHeight="1" x14ac:dyDescent="0.2">
      <c r="A33" s="175"/>
      <c r="B33" s="196"/>
      <c r="C33" s="175"/>
      <c r="D33" s="133" t="s">
        <v>27</v>
      </c>
      <c r="E33" s="132">
        <v>5.0000000000000001E-3</v>
      </c>
      <c r="F33" s="132">
        <v>5.0000000000000001E-3</v>
      </c>
      <c r="G33" s="132">
        <v>51.75</v>
      </c>
      <c r="H33" s="1">
        <f t="shared" si="3"/>
        <v>0.25874999999999998</v>
      </c>
      <c r="I33" s="167"/>
      <c r="J33" s="167"/>
      <c r="K33" s="167"/>
      <c r="L33" s="167"/>
      <c r="M33" s="167"/>
      <c r="N33" s="167"/>
      <c r="O33" s="167"/>
    </row>
    <row r="34" spans="1:28" ht="12" customHeight="1" x14ac:dyDescent="0.2">
      <c r="A34" s="175"/>
      <c r="B34" s="196"/>
      <c r="C34" s="175"/>
      <c r="D34" s="133" t="s">
        <v>107</v>
      </c>
      <c r="E34" s="132">
        <v>2.5000000000000001E-3</v>
      </c>
      <c r="F34" s="132">
        <v>2.5000000000000001E-3</v>
      </c>
      <c r="G34" s="132">
        <v>14.41</v>
      </c>
      <c r="H34" s="1">
        <f t="shared" si="3"/>
        <v>3.6025000000000001E-2</v>
      </c>
      <c r="I34" s="167"/>
      <c r="J34" s="167"/>
      <c r="K34" s="167"/>
      <c r="L34" s="167"/>
      <c r="M34" s="167"/>
      <c r="N34" s="167"/>
      <c r="O34" s="167"/>
    </row>
    <row r="35" spans="1:28" ht="12" customHeight="1" x14ac:dyDescent="0.2">
      <c r="A35" s="175"/>
      <c r="B35" s="196"/>
      <c r="C35" s="175"/>
      <c r="D35" s="116" t="s">
        <v>14</v>
      </c>
      <c r="E35" s="117">
        <v>2.5000000000000001E-2</v>
      </c>
      <c r="F35" s="117">
        <v>0.02</v>
      </c>
      <c r="G35" s="122">
        <v>25.91</v>
      </c>
      <c r="H35" s="1">
        <f t="shared" si="3"/>
        <v>0.64775000000000005</v>
      </c>
      <c r="I35" s="168"/>
      <c r="J35" s="168"/>
      <c r="K35" s="168"/>
      <c r="L35" s="168"/>
      <c r="M35" s="168"/>
      <c r="N35" s="168"/>
      <c r="O35" s="168"/>
    </row>
    <row r="36" spans="1:28" ht="12" customHeight="1" x14ac:dyDescent="0.2">
      <c r="A36" s="195">
        <v>4</v>
      </c>
      <c r="B36" s="169" t="s">
        <v>42</v>
      </c>
      <c r="C36" s="166">
        <v>200</v>
      </c>
      <c r="D36" s="21" t="s">
        <v>51</v>
      </c>
      <c r="E36" s="20">
        <v>6.9999999999999999E-4</v>
      </c>
      <c r="F36" s="20">
        <v>6.9999999999999999E-4</v>
      </c>
      <c r="G36" s="122">
        <v>520</v>
      </c>
      <c r="H36" s="122">
        <f>E36*G36</f>
        <v>0.36399999999999999</v>
      </c>
      <c r="I36" s="166">
        <v>0.04</v>
      </c>
      <c r="J36" s="166">
        <v>0</v>
      </c>
      <c r="K36" s="166">
        <v>10.119999999999999</v>
      </c>
      <c r="L36" s="166">
        <v>40.64</v>
      </c>
      <c r="M36" s="166">
        <v>1.6</v>
      </c>
      <c r="N36" s="166" t="s">
        <v>70</v>
      </c>
      <c r="O36" s="171" t="s">
        <v>87</v>
      </c>
    </row>
    <row r="37" spans="1:28" ht="12" customHeight="1" x14ac:dyDescent="0.2">
      <c r="A37" s="195"/>
      <c r="B37" s="196"/>
      <c r="C37" s="175"/>
      <c r="D37" s="21" t="s">
        <v>27</v>
      </c>
      <c r="E37" s="20">
        <v>0.01</v>
      </c>
      <c r="F37" s="20">
        <v>0.01</v>
      </c>
      <c r="G37" s="122">
        <v>51.75</v>
      </c>
      <c r="H37" s="122">
        <f t="shared" si="0"/>
        <v>0.51749999999999996</v>
      </c>
      <c r="I37" s="175"/>
      <c r="J37" s="175"/>
      <c r="K37" s="175"/>
      <c r="L37" s="175"/>
      <c r="M37" s="175"/>
      <c r="N37" s="175"/>
      <c r="O37" s="172"/>
    </row>
    <row r="38" spans="1:28" ht="12" customHeight="1" x14ac:dyDescent="0.2">
      <c r="A38" s="195"/>
      <c r="B38" s="196"/>
      <c r="C38" s="175"/>
      <c r="D38" s="21" t="s">
        <v>52</v>
      </c>
      <c r="E38" s="20">
        <v>0.2</v>
      </c>
      <c r="F38" s="20">
        <v>0.2</v>
      </c>
      <c r="G38" s="122">
        <v>0</v>
      </c>
      <c r="H38" s="122">
        <f t="shared" si="0"/>
        <v>0</v>
      </c>
      <c r="I38" s="175"/>
      <c r="J38" s="175"/>
      <c r="K38" s="175"/>
      <c r="L38" s="175"/>
      <c r="M38" s="175"/>
      <c r="N38" s="175"/>
      <c r="O38" s="172"/>
    </row>
    <row r="39" spans="1:28" ht="12" customHeight="1" x14ac:dyDescent="0.2">
      <c r="A39" s="195"/>
      <c r="B39" s="197"/>
      <c r="C39" s="176"/>
      <c r="D39" s="21" t="s">
        <v>43</v>
      </c>
      <c r="E39" s="20">
        <v>5.0000000000000001E-3</v>
      </c>
      <c r="F39" s="20">
        <v>5.0000000000000001E-3</v>
      </c>
      <c r="G39" s="122">
        <v>150</v>
      </c>
      <c r="H39" s="122">
        <f t="shared" si="0"/>
        <v>0.75</v>
      </c>
      <c r="I39" s="176"/>
      <c r="J39" s="176"/>
      <c r="K39" s="176"/>
      <c r="L39" s="176"/>
      <c r="M39" s="176"/>
      <c r="N39" s="176"/>
      <c r="O39" s="173"/>
    </row>
    <row r="40" spans="1:28" ht="12" customHeight="1" x14ac:dyDescent="0.2">
      <c r="A40" s="20">
        <v>5</v>
      </c>
      <c r="B40" s="21" t="s">
        <v>18</v>
      </c>
      <c r="C40" s="20">
        <v>50</v>
      </c>
      <c r="D40" s="21" t="s">
        <v>45</v>
      </c>
      <c r="E40" s="20">
        <v>0.05</v>
      </c>
      <c r="F40" s="20">
        <v>0.05</v>
      </c>
      <c r="G40" s="122">
        <v>31.96</v>
      </c>
      <c r="H40" s="122">
        <f t="shared" si="0"/>
        <v>1.5980000000000001</v>
      </c>
      <c r="I40" s="20">
        <v>20</v>
      </c>
      <c r="J40" s="20">
        <v>1.2</v>
      </c>
      <c r="K40" s="20">
        <v>20</v>
      </c>
      <c r="L40" s="20">
        <v>170.8</v>
      </c>
      <c r="M40" s="30">
        <v>0</v>
      </c>
      <c r="N40" s="30" t="s">
        <v>71</v>
      </c>
      <c r="O40" s="52" t="s">
        <v>88</v>
      </c>
    </row>
    <row r="41" spans="1:28" ht="12" customHeight="1" x14ac:dyDescent="0.2">
      <c r="A41" s="105">
        <v>6</v>
      </c>
      <c r="B41" s="104" t="s">
        <v>85</v>
      </c>
      <c r="C41" s="101">
        <v>100</v>
      </c>
      <c r="D41" s="104" t="s">
        <v>35</v>
      </c>
      <c r="E41" s="118">
        <v>0.2</v>
      </c>
      <c r="F41" s="101">
        <v>0.14000000000000001</v>
      </c>
      <c r="G41" s="122">
        <v>85</v>
      </c>
      <c r="H41" s="122">
        <f t="shared" si="0"/>
        <v>17</v>
      </c>
      <c r="I41" s="101">
        <v>1.5</v>
      </c>
      <c r="J41" s="101">
        <v>0.5</v>
      </c>
      <c r="K41" s="101">
        <v>21</v>
      </c>
      <c r="L41" s="101">
        <v>94.5</v>
      </c>
      <c r="M41" s="101">
        <v>10</v>
      </c>
      <c r="N41" s="101" t="s">
        <v>68</v>
      </c>
      <c r="O41" s="106" t="s">
        <v>88</v>
      </c>
    </row>
    <row r="42" spans="1:28" ht="12" customHeight="1" x14ac:dyDescent="0.2">
      <c r="A42" s="192" t="s">
        <v>24</v>
      </c>
      <c r="B42" s="193"/>
      <c r="C42" s="193"/>
      <c r="D42" s="193"/>
      <c r="E42" s="193"/>
      <c r="F42" s="193"/>
      <c r="G42" s="124"/>
      <c r="H42" s="96">
        <f>SUM(H12:H41)</f>
        <v>61.348923799999987</v>
      </c>
      <c r="I42" s="136">
        <f>SUM(I12:I41)</f>
        <v>32.192</v>
      </c>
      <c r="J42" s="54">
        <f>SUM(J12:J41)</f>
        <v>17.201999999999998</v>
      </c>
      <c r="K42" s="24">
        <f>SUM(K12:K41)</f>
        <v>85.078000000000003</v>
      </c>
      <c r="L42" s="54">
        <v>623.88</v>
      </c>
      <c r="M42" s="24">
        <f>SUM(M12:M41)</f>
        <v>33.944000000000003</v>
      </c>
      <c r="N42" s="30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6"/>
      <c r="AB42" s="6"/>
    </row>
    <row r="43" spans="1:28" ht="12" customHeight="1" x14ac:dyDescent="0.2">
      <c r="A43" s="27"/>
      <c r="B43" s="27"/>
      <c r="C43" s="27"/>
      <c r="D43" s="27"/>
      <c r="E43" s="27"/>
      <c r="F43" s="27"/>
      <c r="G43" s="126"/>
      <c r="H43" s="126"/>
      <c r="I43" s="27"/>
      <c r="J43" s="27"/>
      <c r="K43" s="27"/>
      <c r="L43" s="27"/>
      <c r="M43" s="27"/>
      <c r="N43" s="31"/>
      <c r="O43" s="29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6"/>
      <c r="AB43" s="6"/>
    </row>
    <row r="44" spans="1:28" ht="12" customHeight="1" x14ac:dyDescent="0.2">
      <c r="A44" s="27"/>
      <c r="B44" s="28"/>
      <c r="C44" s="28"/>
      <c r="D44" s="28"/>
      <c r="E44" s="28"/>
      <c r="F44" s="28"/>
      <c r="G44" s="128"/>
      <c r="H44" s="126"/>
      <c r="I44" s="27"/>
      <c r="J44" s="27"/>
      <c r="K44" s="27"/>
      <c r="L44" s="27"/>
      <c r="M44" s="27"/>
      <c r="N44" s="31"/>
      <c r="O44" s="12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6"/>
      <c r="AB44" s="6"/>
    </row>
    <row r="45" spans="1:28" ht="12" customHeight="1" x14ac:dyDescent="0.2">
      <c r="A45" s="192" t="s">
        <v>34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214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6"/>
      <c r="AB45" s="6"/>
    </row>
    <row r="46" spans="1:28" ht="12" customHeight="1" x14ac:dyDescent="0.2">
      <c r="A46" s="181" t="s">
        <v>33</v>
      </c>
      <c r="B46" s="181"/>
      <c r="C46" s="181" t="s">
        <v>1</v>
      </c>
      <c r="D46" s="181" t="s">
        <v>2</v>
      </c>
      <c r="E46" s="181" t="s">
        <v>3</v>
      </c>
      <c r="F46" s="181" t="s">
        <v>4</v>
      </c>
      <c r="G46" s="181" t="s">
        <v>5</v>
      </c>
      <c r="H46" s="181" t="s">
        <v>6</v>
      </c>
      <c r="I46" s="181" t="s">
        <v>28</v>
      </c>
      <c r="J46" s="181" t="s">
        <v>29</v>
      </c>
      <c r="K46" s="181" t="s">
        <v>30</v>
      </c>
      <c r="L46" s="181" t="s">
        <v>7</v>
      </c>
      <c r="M46" s="208" t="s">
        <v>84</v>
      </c>
      <c r="N46" s="174" t="s">
        <v>31</v>
      </c>
      <c r="O46" s="202" t="s">
        <v>83</v>
      </c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33"/>
      <c r="AB46" s="233"/>
    </row>
    <row r="47" spans="1:28" ht="12" customHeight="1" x14ac:dyDescent="0.2">
      <c r="A47" s="195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209"/>
      <c r="N47" s="174"/>
      <c r="O47" s="203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33"/>
      <c r="AB47" s="233"/>
    </row>
    <row r="48" spans="1:28" ht="12" customHeight="1" x14ac:dyDescent="0.2">
      <c r="A48" s="24"/>
      <c r="B48" s="24" t="s">
        <v>8</v>
      </c>
      <c r="C48" s="24" t="s">
        <v>9</v>
      </c>
      <c r="D48" s="24"/>
      <c r="E48" s="24" t="s">
        <v>9</v>
      </c>
      <c r="F48" s="24" t="s">
        <v>9</v>
      </c>
      <c r="G48" s="123" t="s">
        <v>10</v>
      </c>
      <c r="H48" s="123" t="s">
        <v>11</v>
      </c>
      <c r="I48" s="24" t="s">
        <v>9</v>
      </c>
      <c r="J48" s="24" t="s">
        <v>9</v>
      </c>
      <c r="K48" s="24" t="s">
        <v>9</v>
      </c>
      <c r="L48" s="24" t="s">
        <v>9</v>
      </c>
      <c r="M48" s="25" t="s">
        <v>36</v>
      </c>
      <c r="N48" s="25"/>
      <c r="O48" s="24"/>
      <c r="P48" s="11"/>
      <c r="Q48" s="9"/>
      <c r="R48" s="9"/>
      <c r="S48" s="9"/>
      <c r="T48" s="9"/>
      <c r="U48" s="9"/>
      <c r="V48" s="9"/>
      <c r="W48" s="9"/>
      <c r="X48" s="9"/>
      <c r="Y48" s="9"/>
      <c r="Z48" s="9"/>
      <c r="AA48" s="6"/>
      <c r="AB48" s="6"/>
    </row>
    <row r="49" spans="1:28" ht="12" customHeight="1" x14ac:dyDescent="0.2">
      <c r="A49" s="195">
        <v>1</v>
      </c>
      <c r="B49" s="194" t="s">
        <v>139</v>
      </c>
      <c r="C49" s="195">
        <v>230</v>
      </c>
      <c r="D49" s="149" t="s">
        <v>90</v>
      </c>
      <c r="E49" s="150">
        <v>0.12</v>
      </c>
      <c r="F49" s="150">
        <v>0.1</v>
      </c>
      <c r="G49" s="150">
        <v>255.8</v>
      </c>
      <c r="H49" s="150">
        <f>E49*G49</f>
        <v>30.696000000000002</v>
      </c>
      <c r="I49" s="195">
        <v>19.43</v>
      </c>
      <c r="J49" s="195">
        <v>17.893999999999998</v>
      </c>
      <c r="K49" s="195">
        <v>26.335000000000001</v>
      </c>
      <c r="L49" s="195">
        <v>344.1</v>
      </c>
      <c r="M49" s="195">
        <v>16.513999999999999</v>
      </c>
      <c r="N49" s="195" t="s">
        <v>104</v>
      </c>
      <c r="O49" s="171" t="s">
        <v>88</v>
      </c>
      <c r="P49" s="228"/>
      <c r="Q49" s="225"/>
      <c r="R49" s="10"/>
      <c r="S49" s="9"/>
      <c r="T49" s="9"/>
      <c r="U49" s="9"/>
      <c r="V49" s="9"/>
      <c r="W49" s="225"/>
      <c r="X49" s="225"/>
      <c r="Y49" s="225"/>
      <c r="Z49" s="225"/>
      <c r="AA49" s="215"/>
      <c r="AB49" s="215"/>
    </row>
    <row r="50" spans="1:28" ht="12" customHeight="1" x14ac:dyDescent="0.2">
      <c r="A50" s="195"/>
      <c r="B50" s="194"/>
      <c r="C50" s="195"/>
      <c r="D50" s="152" t="s">
        <v>23</v>
      </c>
      <c r="E50" s="147">
        <v>2.3E-3</v>
      </c>
      <c r="F50" s="147">
        <v>2.3E-3</v>
      </c>
      <c r="G50" s="147">
        <v>14.41</v>
      </c>
      <c r="H50" s="150">
        <f t="shared" ref="H50:H57" si="4">E50*G50</f>
        <v>3.3142999999999999E-2</v>
      </c>
      <c r="I50" s="195"/>
      <c r="J50" s="195"/>
      <c r="K50" s="195"/>
      <c r="L50" s="195"/>
      <c r="M50" s="195"/>
      <c r="N50" s="195"/>
      <c r="O50" s="172"/>
      <c r="P50" s="228"/>
      <c r="Q50" s="225"/>
      <c r="R50" s="10"/>
      <c r="S50" s="9"/>
      <c r="T50" s="9"/>
      <c r="U50" s="9"/>
      <c r="V50" s="9"/>
      <c r="W50" s="225"/>
      <c r="X50" s="225"/>
      <c r="Y50" s="225"/>
      <c r="Z50" s="225"/>
      <c r="AA50" s="215"/>
      <c r="AB50" s="215"/>
    </row>
    <row r="51" spans="1:28" ht="12" customHeight="1" x14ac:dyDescent="0.2">
      <c r="A51" s="195"/>
      <c r="B51" s="194"/>
      <c r="C51" s="195"/>
      <c r="D51" s="152" t="s">
        <v>39</v>
      </c>
      <c r="E51" s="147">
        <v>0.18</v>
      </c>
      <c r="F51" s="147">
        <v>0.15</v>
      </c>
      <c r="G51" s="147">
        <v>23.75</v>
      </c>
      <c r="H51" s="150">
        <f t="shared" si="4"/>
        <v>4.2749999999999995</v>
      </c>
      <c r="I51" s="195"/>
      <c r="J51" s="195"/>
      <c r="K51" s="195"/>
      <c r="L51" s="195"/>
      <c r="M51" s="195"/>
      <c r="N51" s="195"/>
      <c r="O51" s="172"/>
      <c r="P51" s="228"/>
      <c r="Q51" s="225"/>
      <c r="R51" s="10"/>
      <c r="S51" s="9"/>
      <c r="T51" s="9"/>
      <c r="U51" s="9"/>
      <c r="V51" s="9"/>
      <c r="W51" s="225"/>
      <c r="X51" s="225"/>
      <c r="Y51" s="225"/>
      <c r="Z51" s="225"/>
      <c r="AA51" s="215"/>
      <c r="AB51" s="215"/>
    </row>
    <row r="52" spans="1:28" ht="12" customHeight="1" x14ac:dyDescent="0.2">
      <c r="A52" s="195"/>
      <c r="B52" s="194"/>
      <c r="C52" s="195"/>
      <c r="D52" s="149" t="s">
        <v>13</v>
      </c>
      <c r="E52" s="150">
        <v>1.6400000000000001E-2</v>
      </c>
      <c r="F52" s="150">
        <v>1.4999999999999999E-2</v>
      </c>
      <c r="G52" s="150">
        <v>18.41</v>
      </c>
      <c r="H52" s="150">
        <f t="shared" si="4"/>
        <v>0.30192400000000003</v>
      </c>
      <c r="I52" s="195"/>
      <c r="J52" s="195"/>
      <c r="K52" s="195"/>
      <c r="L52" s="195"/>
      <c r="M52" s="195"/>
      <c r="N52" s="195"/>
      <c r="O52" s="172"/>
      <c r="P52" s="228"/>
      <c r="Q52" s="225"/>
      <c r="R52" s="10"/>
      <c r="S52" s="9"/>
      <c r="T52" s="9"/>
      <c r="U52" s="9"/>
      <c r="V52" s="9"/>
      <c r="W52" s="225"/>
      <c r="X52" s="225"/>
      <c r="Y52" s="225"/>
      <c r="Z52" s="225"/>
      <c r="AA52" s="215"/>
      <c r="AB52" s="215"/>
    </row>
    <row r="53" spans="1:28" ht="12" customHeight="1" x14ac:dyDescent="0.2">
      <c r="A53" s="195"/>
      <c r="B53" s="194"/>
      <c r="C53" s="195"/>
      <c r="D53" s="149" t="s">
        <v>50</v>
      </c>
      <c r="E53" s="150">
        <v>5.0000000000000001E-3</v>
      </c>
      <c r="F53" s="150">
        <v>5.0000000000000001E-3</v>
      </c>
      <c r="G53" s="150">
        <v>127.44</v>
      </c>
      <c r="H53" s="150">
        <f t="shared" si="4"/>
        <v>0.63719999999999999</v>
      </c>
      <c r="I53" s="195"/>
      <c r="J53" s="195"/>
      <c r="K53" s="195"/>
      <c r="L53" s="195"/>
      <c r="M53" s="195"/>
      <c r="N53" s="195"/>
      <c r="O53" s="172"/>
      <c r="P53" s="228"/>
      <c r="Q53" s="225"/>
      <c r="R53" s="10"/>
      <c r="S53" s="9"/>
      <c r="T53" s="9"/>
      <c r="U53" s="9"/>
      <c r="V53" s="9"/>
      <c r="W53" s="225"/>
      <c r="X53" s="225"/>
      <c r="Y53" s="225"/>
      <c r="Z53" s="225"/>
      <c r="AA53" s="215"/>
      <c r="AB53" s="215"/>
    </row>
    <row r="54" spans="1:28" ht="12" customHeight="1" x14ac:dyDescent="0.2">
      <c r="A54" s="195"/>
      <c r="B54" s="194"/>
      <c r="C54" s="195"/>
      <c r="D54" s="149" t="s">
        <v>14</v>
      </c>
      <c r="E54" s="150">
        <v>1.7999999999999999E-2</v>
      </c>
      <c r="F54" s="150">
        <v>1.4999999999999999E-2</v>
      </c>
      <c r="G54" s="150">
        <v>25.91</v>
      </c>
      <c r="H54" s="150">
        <f t="shared" si="4"/>
        <v>0.46637999999999996</v>
      </c>
      <c r="I54" s="195"/>
      <c r="J54" s="195"/>
      <c r="K54" s="195"/>
      <c r="L54" s="195"/>
      <c r="M54" s="195"/>
      <c r="N54" s="195"/>
      <c r="O54" s="172"/>
      <c r="P54" s="228"/>
      <c r="Q54" s="225"/>
      <c r="R54" s="10"/>
      <c r="S54" s="9"/>
      <c r="T54" s="9"/>
      <c r="U54" s="9"/>
      <c r="V54" s="9"/>
      <c r="W54" s="225"/>
      <c r="X54" s="225"/>
      <c r="Y54" s="225"/>
      <c r="Z54" s="225"/>
      <c r="AA54" s="215"/>
      <c r="AB54" s="215"/>
    </row>
    <row r="55" spans="1:28" ht="12" customHeight="1" x14ac:dyDescent="0.2">
      <c r="A55" s="195"/>
      <c r="B55" s="194"/>
      <c r="C55" s="195"/>
      <c r="D55" s="149" t="s">
        <v>38</v>
      </c>
      <c r="E55" s="150">
        <v>6.0000000000000001E-3</v>
      </c>
      <c r="F55" s="150">
        <v>6.0000000000000001E-3</v>
      </c>
      <c r="G55" s="150">
        <v>27.66</v>
      </c>
      <c r="H55" s="150">
        <f t="shared" si="4"/>
        <v>0.16596</v>
      </c>
      <c r="I55" s="195"/>
      <c r="J55" s="195"/>
      <c r="K55" s="195"/>
      <c r="L55" s="195"/>
      <c r="M55" s="195"/>
      <c r="N55" s="195"/>
      <c r="O55" s="172"/>
      <c r="P55" s="228"/>
      <c r="Q55" s="225"/>
      <c r="R55" s="10"/>
      <c r="S55" s="9"/>
      <c r="T55" s="9"/>
      <c r="U55" s="9"/>
      <c r="V55" s="9"/>
      <c r="W55" s="225"/>
      <c r="X55" s="225"/>
      <c r="Y55" s="225"/>
      <c r="Z55" s="225"/>
      <c r="AA55" s="215"/>
      <c r="AB55" s="215"/>
    </row>
    <row r="56" spans="1:28" ht="12" customHeight="1" x14ac:dyDescent="0.2">
      <c r="A56" s="195"/>
      <c r="B56" s="194"/>
      <c r="C56" s="195"/>
      <c r="D56" s="149" t="s">
        <v>52</v>
      </c>
      <c r="E56" s="150">
        <v>7.0000000000000007E-2</v>
      </c>
      <c r="F56" s="150">
        <v>7.0000000000000007E-2</v>
      </c>
      <c r="G56" s="150">
        <v>0</v>
      </c>
      <c r="H56" s="150">
        <f t="shared" si="4"/>
        <v>0</v>
      </c>
      <c r="I56" s="195"/>
      <c r="J56" s="195"/>
      <c r="K56" s="195"/>
      <c r="L56" s="195"/>
      <c r="M56" s="195"/>
      <c r="N56" s="195"/>
      <c r="O56" s="172"/>
      <c r="P56" s="228"/>
      <c r="Q56" s="225"/>
      <c r="R56" s="159"/>
      <c r="S56" s="158"/>
      <c r="T56" s="158"/>
      <c r="U56" s="158"/>
      <c r="V56" s="158"/>
      <c r="W56" s="225"/>
      <c r="X56" s="225"/>
      <c r="Y56" s="225"/>
      <c r="Z56" s="225"/>
      <c r="AA56" s="215"/>
      <c r="AB56" s="215"/>
    </row>
    <row r="57" spans="1:28" ht="11.25" customHeight="1" x14ac:dyDescent="0.2">
      <c r="A57" s="195"/>
      <c r="B57" s="194"/>
      <c r="C57" s="195"/>
      <c r="D57" s="149" t="s">
        <v>12</v>
      </c>
      <c r="E57" s="150">
        <v>5.0000000000000001E-3</v>
      </c>
      <c r="F57" s="150">
        <v>5.0000000000000001E-3</v>
      </c>
      <c r="G57" s="150">
        <v>104.21</v>
      </c>
      <c r="H57" s="150">
        <f t="shared" si="4"/>
        <v>0.52105000000000001</v>
      </c>
      <c r="I57" s="195"/>
      <c r="J57" s="195"/>
      <c r="K57" s="195"/>
      <c r="L57" s="195"/>
      <c r="M57" s="195"/>
      <c r="N57" s="195"/>
      <c r="O57" s="172"/>
      <c r="P57" s="228"/>
      <c r="Q57" s="225"/>
      <c r="R57" s="10"/>
      <c r="S57" s="9"/>
      <c r="T57" s="9"/>
      <c r="U57" s="9"/>
      <c r="V57" s="9"/>
      <c r="W57" s="225"/>
      <c r="X57" s="225"/>
      <c r="Y57" s="225"/>
      <c r="Z57" s="225"/>
      <c r="AA57" s="215"/>
      <c r="AB57" s="215"/>
    </row>
    <row r="58" spans="1:28" ht="3" hidden="1" customHeight="1" x14ac:dyDescent="0.2">
      <c r="A58" s="20">
        <v>2</v>
      </c>
      <c r="B58" s="21" t="s">
        <v>16</v>
      </c>
      <c r="C58" s="20">
        <v>60</v>
      </c>
      <c r="D58" s="21" t="s">
        <v>17</v>
      </c>
      <c r="E58" s="20">
        <v>55</v>
      </c>
      <c r="F58" s="20">
        <v>0.05</v>
      </c>
      <c r="G58" s="122">
        <v>98</v>
      </c>
      <c r="H58" s="132">
        <f t="shared" ref="H58:H66" si="5">E58*G58</f>
        <v>5390</v>
      </c>
      <c r="I58" s="20">
        <v>0.05</v>
      </c>
      <c r="J58" s="20">
        <v>0.1</v>
      </c>
      <c r="K58" s="20">
        <v>1.9</v>
      </c>
      <c r="L58" s="20">
        <v>12</v>
      </c>
      <c r="M58" s="1">
        <v>12.5</v>
      </c>
      <c r="N58" s="1">
        <v>100521</v>
      </c>
      <c r="O58" s="20"/>
      <c r="P58" s="10"/>
      <c r="Q58" s="9"/>
      <c r="R58" s="10"/>
      <c r="S58" s="9"/>
      <c r="T58" s="9"/>
      <c r="U58" s="9"/>
      <c r="V58" s="9"/>
      <c r="W58" s="9"/>
      <c r="X58" s="9"/>
      <c r="Y58" s="9"/>
      <c r="Z58" s="9"/>
      <c r="AA58" s="13"/>
      <c r="AB58" s="13"/>
    </row>
    <row r="59" spans="1:28" ht="12" customHeight="1" x14ac:dyDescent="0.2">
      <c r="A59" s="20">
        <v>2</v>
      </c>
      <c r="B59" s="21" t="s">
        <v>18</v>
      </c>
      <c r="C59" s="20">
        <v>50</v>
      </c>
      <c r="D59" s="21" t="s">
        <v>64</v>
      </c>
      <c r="E59" s="20">
        <v>0.05</v>
      </c>
      <c r="F59" s="20">
        <v>0.05</v>
      </c>
      <c r="G59" s="122">
        <v>31.96</v>
      </c>
      <c r="H59" s="132">
        <f t="shared" si="5"/>
        <v>1.5980000000000001</v>
      </c>
      <c r="I59" s="122">
        <v>20</v>
      </c>
      <c r="J59" s="122">
        <v>1.2</v>
      </c>
      <c r="K59" s="122">
        <v>20</v>
      </c>
      <c r="L59" s="122">
        <v>170.8</v>
      </c>
      <c r="M59" s="30">
        <v>0</v>
      </c>
      <c r="N59" s="30" t="s">
        <v>71</v>
      </c>
      <c r="O59" s="127" t="s">
        <v>88</v>
      </c>
      <c r="P59" s="10"/>
      <c r="Q59" s="9"/>
      <c r="R59" s="10"/>
      <c r="S59" s="9"/>
      <c r="T59" s="9"/>
      <c r="U59" s="9"/>
      <c r="V59" s="9"/>
      <c r="W59" s="9"/>
      <c r="X59" s="9"/>
      <c r="Y59" s="9"/>
      <c r="Z59" s="9"/>
      <c r="AA59" s="6"/>
      <c r="AB59" s="6"/>
    </row>
    <row r="60" spans="1:28" x14ac:dyDescent="0.2">
      <c r="A60" s="166">
        <v>3</v>
      </c>
      <c r="B60" s="169" t="s">
        <v>134</v>
      </c>
      <c r="C60" s="166">
        <v>100</v>
      </c>
      <c r="D60" s="141" t="s">
        <v>17</v>
      </c>
      <c r="E60" s="140">
        <v>0.06</v>
      </c>
      <c r="F60" s="140">
        <v>0.05</v>
      </c>
      <c r="G60" s="140">
        <v>45</v>
      </c>
      <c r="H60" s="140">
        <f t="shared" si="5"/>
        <v>2.6999999999999997</v>
      </c>
      <c r="I60" s="140">
        <v>0.55000000000000004</v>
      </c>
      <c r="J60" s="140">
        <v>0.1</v>
      </c>
      <c r="K60" s="140">
        <v>1.9</v>
      </c>
      <c r="L60" s="140">
        <v>12</v>
      </c>
      <c r="M60" s="140">
        <v>10.7</v>
      </c>
      <c r="N60" s="140" t="s">
        <v>135</v>
      </c>
      <c r="O60" s="142" t="s">
        <v>88</v>
      </c>
      <c r="P60" s="65"/>
      <c r="Q60" s="64"/>
      <c r="R60" s="65"/>
      <c r="S60" s="64"/>
      <c r="T60" s="64"/>
      <c r="U60" s="64"/>
      <c r="V60" s="64"/>
      <c r="W60" s="64"/>
      <c r="X60" s="64"/>
      <c r="Y60" s="64"/>
      <c r="Z60" s="64"/>
      <c r="AA60" s="6"/>
      <c r="AB60" s="6"/>
    </row>
    <row r="61" spans="1:28" ht="12" customHeight="1" x14ac:dyDescent="0.2">
      <c r="A61" s="175"/>
      <c r="B61" s="170"/>
      <c r="C61" s="168"/>
      <c r="D61" s="141" t="s">
        <v>136</v>
      </c>
      <c r="E61" s="140">
        <v>0.06</v>
      </c>
      <c r="F61" s="140">
        <v>0.05</v>
      </c>
      <c r="G61" s="140">
        <v>45</v>
      </c>
      <c r="H61" s="140">
        <f t="shared" si="5"/>
        <v>2.6999999999999997</v>
      </c>
      <c r="I61" s="137">
        <v>0.4</v>
      </c>
      <c r="J61" s="137">
        <v>0.05</v>
      </c>
      <c r="K61" s="137">
        <v>1.25</v>
      </c>
      <c r="L61" s="137">
        <v>7.05</v>
      </c>
      <c r="M61" s="137">
        <v>5</v>
      </c>
      <c r="N61" s="137" t="s">
        <v>102</v>
      </c>
      <c r="O61" s="139" t="s">
        <v>88</v>
      </c>
      <c r="P61" s="65"/>
      <c r="Q61" s="64"/>
      <c r="R61" s="65"/>
      <c r="S61" s="64"/>
      <c r="T61" s="64"/>
      <c r="U61" s="64"/>
      <c r="V61" s="64"/>
      <c r="W61" s="64"/>
      <c r="X61" s="64"/>
      <c r="Y61" s="64"/>
      <c r="Z61" s="64"/>
      <c r="AA61" s="6"/>
      <c r="AB61" s="6"/>
    </row>
    <row r="62" spans="1:28" ht="12" customHeight="1" x14ac:dyDescent="0.2">
      <c r="A62" s="195">
        <v>4</v>
      </c>
      <c r="B62" s="169" t="s">
        <v>47</v>
      </c>
      <c r="C62" s="166">
        <v>200</v>
      </c>
      <c r="D62" s="141" t="s">
        <v>48</v>
      </c>
      <c r="E62" s="140">
        <v>5.0000000000000001E-3</v>
      </c>
      <c r="F62" s="140">
        <v>5.0000000000000001E-3</v>
      </c>
      <c r="G62" s="140">
        <v>441.66</v>
      </c>
      <c r="H62" s="140">
        <f t="shared" si="5"/>
        <v>2.2083000000000004</v>
      </c>
      <c r="I62" s="166">
        <v>3.68</v>
      </c>
      <c r="J62" s="166">
        <v>3.48</v>
      </c>
      <c r="K62" s="166">
        <v>14.62</v>
      </c>
      <c r="L62" s="166">
        <v>104.52</v>
      </c>
      <c r="M62" s="166">
        <v>0.54</v>
      </c>
      <c r="N62" s="166" t="s">
        <v>70</v>
      </c>
      <c r="O62" s="171" t="s">
        <v>88</v>
      </c>
      <c r="P62" s="228"/>
      <c r="Q62" s="225"/>
      <c r="R62" s="10"/>
      <c r="S62" s="9"/>
      <c r="T62" s="9"/>
      <c r="U62" s="9"/>
      <c r="V62" s="9"/>
      <c r="W62" s="225"/>
      <c r="X62" s="225"/>
      <c r="Y62" s="225"/>
      <c r="Z62" s="225"/>
      <c r="AA62" s="225"/>
      <c r="AB62" s="215"/>
    </row>
    <row r="63" spans="1:28" ht="12" customHeight="1" x14ac:dyDescent="0.2">
      <c r="A63" s="195"/>
      <c r="B63" s="196"/>
      <c r="C63" s="175"/>
      <c r="D63" s="141" t="s">
        <v>27</v>
      </c>
      <c r="E63" s="140">
        <v>0.01</v>
      </c>
      <c r="F63" s="140">
        <v>0.01</v>
      </c>
      <c r="G63" s="140">
        <v>51.75</v>
      </c>
      <c r="H63" s="140">
        <f t="shared" si="5"/>
        <v>0.51749999999999996</v>
      </c>
      <c r="I63" s="175"/>
      <c r="J63" s="175"/>
      <c r="K63" s="175"/>
      <c r="L63" s="175"/>
      <c r="M63" s="175"/>
      <c r="N63" s="175"/>
      <c r="O63" s="172"/>
      <c r="P63" s="228"/>
      <c r="Q63" s="225"/>
      <c r="R63" s="10"/>
      <c r="S63" s="9"/>
      <c r="T63" s="9"/>
      <c r="U63" s="9"/>
      <c r="V63" s="9"/>
      <c r="W63" s="225"/>
      <c r="X63" s="225"/>
      <c r="Y63" s="225"/>
      <c r="Z63" s="225"/>
      <c r="AA63" s="225"/>
      <c r="AB63" s="215"/>
    </row>
    <row r="64" spans="1:28" ht="12" customHeight="1" x14ac:dyDescent="0.2">
      <c r="A64" s="195"/>
      <c r="B64" s="196"/>
      <c r="C64" s="175"/>
      <c r="D64" s="141" t="s">
        <v>52</v>
      </c>
      <c r="E64" s="140">
        <v>0.11</v>
      </c>
      <c r="F64" s="140">
        <v>0.11</v>
      </c>
      <c r="G64" s="140">
        <v>0</v>
      </c>
      <c r="H64" s="140">
        <f t="shared" si="5"/>
        <v>0</v>
      </c>
      <c r="I64" s="175"/>
      <c r="J64" s="175"/>
      <c r="K64" s="175"/>
      <c r="L64" s="175"/>
      <c r="M64" s="175"/>
      <c r="N64" s="175"/>
      <c r="O64" s="172"/>
      <c r="P64" s="228"/>
      <c r="Q64" s="225"/>
      <c r="R64" s="65"/>
      <c r="S64" s="64"/>
      <c r="T64" s="64"/>
      <c r="U64" s="64"/>
      <c r="V64" s="64"/>
      <c r="W64" s="225"/>
      <c r="X64" s="225"/>
      <c r="Y64" s="225"/>
      <c r="Z64" s="225"/>
      <c r="AA64" s="225"/>
      <c r="AB64" s="215"/>
    </row>
    <row r="65" spans="1:28" ht="12" customHeight="1" x14ac:dyDescent="0.2">
      <c r="A65" s="207"/>
      <c r="B65" s="197"/>
      <c r="C65" s="176"/>
      <c r="D65" s="141" t="s">
        <v>25</v>
      </c>
      <c r="E65" s="146">
        <v>0.13</v>
      </c>
      <c r="F65" s="140">
        <v>0.13</v>
      </c>
      <c r="G65" s="140">
        <v>48.9</v>
      </c>
      <c r="H65" s="140">
        <f t="shared" si="5"/>
        <v>6.3570000000000002</v>
      </c>
      <c r="I65" s="176"/>
      <c r="J65" s="176"/>
      <c r="K65" s="176"/>
      <c r="L65" s="176"/>
      <c r="M65" s="176"/>
      <c r="N65" s="176"/>
      <c r="O65" s="173"/>
      <c r="P65" s="229"/>
      <c r="Q65" s="226"/>
      <c r="R65" s="10"/>
      <c r="S65" s="9"/>
      <c r="T65" s="9"/>
      <c r="U65" s="9"/>
      <c r="V65" s="9"/>
      <c r="W65" s="226"/>
      <c r="X65" s="226"/>
      <c r="Y65" s="226"/>
      <c r="Z65" s="226"/>
      <c r="AA65" s="226"/>
      <c r="AB65" s="215"/>
    </row>
    <row r="66" spans="1:28" ht="12" customHeight="1" x14ac:dyDescent="0.2">
      <c r="A66" s="20">
        <v>5</v>
      </c>
      <c r="B66" s="104" t="s">
        <v>86</v>
      </c>
      <c r="C66" s="101">
        <v>100</v>
      </c>
      <c r="D66" s="104" t="s">
        <v>22</v>
      </c>
      <c r="E66" s="119">
        <v>0.105</v>
      </c>
      <c r="F66" s="101">
        <v>0.1</v>
      </c>
      <c r="G66" s="122">
        <v>50.45</v>
      </c>
      <c r="H66" s="132">
        <f t="shared" si="5"/>
        <v>5.29725</v>
      </c>
      <c r="I66" s="101">
        <v>0.4</v>
      </c>
      <c r="J66" s="101">
        <v>0.4</v>
      </c>
      <c r="K66" s="101">
        <v>9.8000000000000007</v>
      </c>
      <c r="L66" s="101">
        <v>44.4</v>
      </c>
      <c r="M66" s="30">
        <v>5</v>
      </c>
      <c r="N66" s="30" t="s">
        <v>74</v>
      </c>
      <c r="O66" s="106" t="s">
        <v>88</v>
      </c>
      <c r="P66" s="10"/>
      <c r="Q66" s="9"/>
      <c r="R66" s="10"/>
      <c r="S66" s="9"/>
      <c r="T66" s="9"/>
      <c r="U66" s="9"/>
      <c r="V66" s="9"/>
      <c r="W66" s="9"/>
      <c r="X66" s="9"/>
      <c r="Y66" s="9"/>
      <c r="Z66" s="9"/>
      <c r="AA66" s="6"/>
      <c r="AB66" s="6"/>
    </row>
    <row r="67" spans="1:28" ht="12" customHeight="1" x14ac:dyDescent="0.2">
      <c r="A67" s="192" t="s">
        <v>24</v>
      </c>
      <c r="B67" s="193"/>
      <c r="C67" s="193"/>
      <c r="D67" s="193"/>
      <c r="E67" s="193"/>
      <c r="F67" s="193"/>
      <c r="G67" s="124"/>
      <c r="H67" s="96">
        <f>H49+H50+H51+H52+H53+H54+H55+H57+H59+H60+H61+H62+H63+H64+H65+H66</f>
        <v>58.474707000000002</v>
      </c>
      <c r="I67" s="54">
        <f>I49+I59+I60+I62+I66+I61</f>
        <v>44.459999999999994</v>
      </c>
      <c r="J67" s="24">
        <f>J49+J59+J60+J62+J66+J61</f>
        <v>23.123999999999999</v>
      </c>
      <c r="K67" s="24">
        <f>K49+K59+K60+K62+K66+K61</f>
        <v>73.905000000000001</v>
      </c>
      <c r="L67" s="54">
        <v>681.57</v>
      </c>
      <c r="M67" s="24">
        <f ca="1">SUM(M49:M176)</f>
        <v>38.199999999999996</v>
      </c>
      <c r="N67" s="30"/>
      <c r="O67" s="24"/>
      <c r="P67" s="227"/>
      <c r="Q67" s="227"/>
      <c r="R67" s="227"/>
      <c r="S67" s="227"/>
      <c r="T67" s="227"/>
      <c r="U67" s="227"/>
      <c r="V67" s="11"/>
      <c r="W67" s="11"/>
      <c r="X67" s="11"/>
      <c r="Y67" s="11"/>
      <c r="Z67" s="11"/>
      <c r="AA67" s="11"/>
      <c r="AB67" s="6"/>
    </row>
    <row r="68" spans="1:28" ht="12" customHeight="1" x14ac:dyDescent="0.2">
      <c r="A68" s="27"/>
      <c r="B68" s="27"/>
      <c r="C68" s="27"/>
      <c r="D68" s="27"/>
      <c r="E68" s="27"/>
      <c r="F68" s="27"/>
      <c r="G68" s="126"/>
      <c r="H68" s="126"/>
      <c r="I68" s="27"/>
      <c r="J68" s="27"/>
      <c r="K68" s="27"/>
      <c r="L68" s="27"/>
      <c r="M68" s="27"/>
      <c r="N68" s="31"/>
      <c r="O68" s="27"/>
      <c r="P68" s="28"/>
      <c r="Q68" s="28"/>
      <c r="R68" s="28"/>
      <c r="S68" s="28"/>
      <c r="T68" s="28"/>
      <c r="U68" s="28"/>
      <c r="V68" s="27"/>
      <c r="W68" s="27"/>
      <c r="X68" s="27"/>
      <c r="Y68" s="27"/>
      <c r="Z68" s="27"/>
      <c r="AA68" s="27"/>
      <c r="AB68" s="6"/>
    </row>
    <row r="69" spans="1:28" ht="12" customHeight="1" x14ac:dyDescent="0.2">
      <c r="A69" s="27"/>
      <c r="B69" s="227"/>
      <c r="C69" s="227"/>
      <c r="D69" s="227"/>
      <c r="E69" s="227"/>
      <c r="F69" s="227"/>
      <c r="G69" s="128"/>
      <c r="H69" s="126"/>
      <c r="I69" s="27"/>
      <c r="J69" s="27"/>
      <c r="K69" s="27"/>
      <c r="L69" s="27"/>
      <c r="M69" s="27"/>
      <c r="N69" s="31"/>
    </row>
    <row r="70" spans="1:28" ht="12" customHeight="1" x14ac:dyDescent="0.2">
      <c r="A70" s="224" t="s">
        <v>37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9"/>
    </row>
    <row r="71" spans="1:28" ht="12" customHeight="1" x14ac:dyDescent="0.2">
      <c r="A71" s="202" t="s">
        <v>33</v>
      </c>
      <c r="B71" s="181"/>
      <c r="C71" s="181" t="s">
        <v>1</v>
      </c>
      <c r="D71" s="181" t="s">
        <v>2</v>
      </c>
      <c r="E71" s="181" t="s">
        <v>3</v>
      </c>
      <c r="F71" s="181" t="s">
        <v>4</v>
      </c>
      <c r="G71" s="181" t="s">
        <v>5</v>
      </c>
      <c r="H71" s="181" t="s">
        <v>6</v>
      </c>
      <c r="I71" s="181" t="s">
        <v>28</v>
      </c>
      <c r="J71" s="181" t="s">
        <v>29</v>
      </c>
      <c r="K71" s="181" t="s">
        <v>30</v>
      </c>
      <c r="L71" s="181" t="s">
        <v>7</v>
      </c>
      <c r="M71" s="208" t="s">
        <v>84</v>
      </c>
      <c r="N71" s="174" t="s">
        <v>31</v>
      </c>
      <c r="O71" s="202" t="s">
        <v>83</v>
      </c>
    </row>
    <row r="72" spans="1:28" ht="12" customHeight="1" x14ac:dyDescent="0.2">
      <c r="A72" s="176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209"/>
      <c r="N72" s="174"/>
      <c r="O72" s="203"/>
    </row>
    <row r="73" spans="1:28" ht="12" customHeight="1" x14ac:dyDescent="0.2">
      <c r="A73" s="24"/>
      <c r="B73" s="24" t="s">
        <v>8</v>
      </c>
      <c r="C73" s="24" t="s">
        <v>9</v>
      </c>
      <c r="D73" s="5"/>
      <c r="E73" s="24" t="s">
        <v>9</v>
      </c>
      <c r="F73" s="24" t="s">
        <v>9</v>
      </c>
      <c r="G73" s="123" t="s">
        <v>10</v>
      </c>
      <c r="H73" s="123" t="s">
        <v>11</v>
      </c>
      <c r="I73" s="24" t="s">
        <v>9</v>
      </c>
      <c r="J73" s="24" t="s">
        <v>9</v>
      </c>
      <c r="K73" s="24" t="s">
        <v>9</v>
      </c>
      <c r="L73" s="24" t="s">
        <v>9</v>
      </c>
      <c r="M73" s="25" t="s">
        <v>36</v>
      </c>
      <c r="N73" s="25"/>
      <c r="O73" s="36"/>
    </row>
    <row r="74" spans="1:28" ht="12" customHeight="1" x14ac:dyDescent="0.2">
      <c r="A74" s="195">
        <v>1</v>
      </c>
      <c r="B74" s="194" t="s">
        <v>40</v>
      </c>
      <c r="C74" s="195">
        <v>80</v>
      </c>
      <c r="D74" s="21" t="s">
        <v>44</v>
      </c>
      <c r="E74" s="103">
        <v>0.1</v>
      </c>
      <c r="F74" s="20">
        <v>0.08</v>
      </c>
      <c r="G74" s="122">
        <v>345</v>
      </c>
      <c r="H74" s="122">
        <f>E74*G74</f>
        <v>34.5</v>
      </c>
      <c r="I74" s="166">
        <v>13.12</v>
      </c>
      <c r="J74" s="166">
        <v>12.83</v>
      </c>
      <c r="K74" s="190">
        <v>3.056</v>
      </c>
      <c r="L74" s="190">
        <v>180.19</v>
      </c>
      <c r="M74" s="190">
        <v>0.28799999999999998</v>
      </c>
      <c r="N74" s="166" t="s">
        <v>76</v>
      </c>
      <c r="O74" s="171" t="s">
        <v>88</v>
      </c>
    </row>
    <row r="75" spans="1:28" ht="12" customHeight="1" x14ac:dyDescent="0.2">
      <c r="A75" s="195"/>
      <c r="B75" s="194"/>
      <c r="C75" s="195"/>
      <c r="D75" s="169" t="s">
        <v>52</v>
      </c>
      <c r="E75" s="166">
        <v>0.2</v>
      </c>
      <c r="F75" s="166">
        <v>0.2</v>
      </c>
      <c r="G75" s="166">
        <v>0</v>
      </c>
      <c r="H75" s="166">
        <f>E75*G75</f>
        <v>0</v>
      </c>
      <c r="I75" s="175"/>
      <c r="J75" s="175"/>
      <c r="K75" s="210"/>
      <c r="L75" s="210"/>
      <c r="M75" s="210"/>
      <c r="N75" s="175"/>
      <c r="O75" s="172"/>
    </row>
    <row r="76" spans="1:28" ht="12" hidden="1" customHeight="1" x14ac:dyDescent="0.2">
      <c r="A76" s="195"/>
      <c r="B76" s="194"/>
      <c r="C76" s="195"/>
      <c r="D76" s="197"/>
      <c r="E76" s="176"/>
      <c r="F76" s="176"/>
      <c r="G76" s="176"/>
      <c r="H76" s="176"/>
      <c r="I76" s="175"/>
      <c r="J76" s="175"/>
      <c r="K76" s="210"/>
      <c r="L76" s="210"/>
      <c r="M76" s="210"/>
      <c r="N76" s="175"/>
      <c r="O76" s="172"/>
    </row>
    <row r="77" spans="1:28" ht="12" customHeight="1" x14ac:dyDescent="0.2">
      <c r="A77" s="195"/>
      <c r="B77" s="194"/>
      <c r="C77" s="195"/>
      <c r="D77" s="21" t="s">
        <v>14</v>
      </c>
      <c r="E77" s="20">
        <v>5.0000000000000001E-3</v>
      </c>
      <c r="F77" s="20">
        <v>4.0000000000000001E-3</v>
      </c>
      <c r="G77" s="122">
        <v>25.91</v>
      </c>
      <c r="H77" s="122">
        <f t="shared" ref="H77:H81" si="6">E77*G77</f>
        <v>0.12955</v>
      </c>
      <c r="I77" s="167"/>
      <c r="J77" s="167"/>
      <c r="K77" s="257"/>
      <c r="L77" s="257"/>
      <c r="M77" s="257"/>
      <c r="N77" s="167"/>
      <c r="O77" s="172"/>
    </row>
    <row r="78" spans="1:28" ht="12" customHeight="1" x14ac:dyDescent="0.2">
      <c r="A78" s="195"/>
      <c r="B78" s="194"/>
      <c r="C78" s="195"/>
      <c r="D78" s="72" t="s">
        <v>13</v>
      </c>
      <c r="E78" s="68">
        <v>5.0000000000000001E-3</v>
      </c>
      <c r="F78" s="68">
        <v>4.0000000000000001E-3</v>
      </c>
      <c r="G78" s="122">
        <v>18.41</v>
      </c>
      <c r="H78" s="122">
        <f t="shared" si="6"/>
        <v>9.2050000000000007E-2</v>
      </c>
      <c r="I78" s="167"/>
      <c r="J78" s="167"/>
      <c r="K78" s="257"/>
      <c r="L78" s="257"/>
      <c r="M78" s="257"/>
      <c r="N78" s="167"/>
      <c r="O78" s="172"/>
    </row>
    <row r="79" spans="1:28" ht="12" customHeight="1" x14ac:dyDescent="0.2">
      <c r="A79" s="195"/>
      <c r="B79" s="194"/>
      <c r="C79" s="195"/>
      <c r="D79" s="21" t="s">
        <v>23</v>
      </c>
      <c r="E79" s="61">
        <v>4.0000000000000001E-3</v>
      </c>
      <c r="F79" s="20">
        <v>4.0000000000000001E-3</v>
      </c>
      <c r="G79" s="122">
        <v>14.41</v>
      </c>
      <c r="H79" s="122">
        <f t="shared" si="6"/>
        <v>5.7640000000000004E-2</v>
      </c>
      <c r="I79" s="167"/>
      <c r="J79" s="167"/>
      <c r="K79" s="257"/>
      <c r="L79" s="257"/>
      <c r="M79" s="257"/>
      <c r="N79" s="167"/>
      <c r="O79" s="172"/>
    </row>
    <row r="80" spans="1:28" ht="12" customHeight="1" x14ac:dyDescent="0.2">
      <c r="A80" s="195"/>
      <c r="B80" s="194"/>
      <c r="C80" s="195"/>
      <c r="D80" s="21" t="s">
        <v>25</v>
      </c>
      <c r="E80" s="20">
        <v>0.03</v>
      </c>
      <c r="F80" s="20">
        <v>0.03</v>
      </c>
      <c r="G80" s="122">
        <v>48.9</v>
      </c>
      <c r="H80" s="122">
        <f t="shared" si="6"/>
        <v>1.4669999999999999</v>
      </c>
      <c r="I80" s="167"/>
      <c r="J80" s="167"/>
      <c r="K80" s="257"/>
      <c r="L80" s="257"/>
      <c r="M80" s="257"/>
      <c r="N80" s="167"/>
      <c r="O80" s="172"/>
    </row>
    <row r="81" spans="1:15" ht="12" customHeight="1" x14ac:dyDescent="0.2">
      <c r="A81" s="195"/>
      <c r="B81" s="194"/>
      <c r="C81" s="195"/>
      <c r="D81" s="21" t="s">
        <v>38</v>
      </c>
      <c r="E81" s="60">
        <v>2.3999999999999998E-3</v>
      </c>
      <c r="F81" s="20">
        <v>2.3999999999999998E-3</v>
      </c>
      <c r="G81" s="122">
        <v>27.66</v>
      </c>
      <c r="H81" s="122">
        <f t="shared" si="6"/>
        <v>6.6383999999999999E-2</v>
      </c>
      <c r="I81" s="167"/>
      <c r="J81" s="167"/>
      <c r="K81" s="257"/>
      <c r="L81" s="257"/>
      <c r="M81" s="257"/>
      <c r="N81" s="167"/>
      <c r="O81" s="172"/>
    </row>
    <row r="82" spans="1:15" ht="24" customHeight="1" x14ac:dyDescent="0.2">
      <c r="A82" s="195"/>
      <c r="B82" s="194"/>
      <c r="C82" s="195"/>
      <c r="D82" s="21" t="s">
        <v>53</v>
      </c>
      <c r="E82" s="20">
        <v>2.4E-2</v>
      </c>
      <c r="F82" s="20">
        <v>2.4E-2</v>
      </c>
      <c r="G82" s="122">
        <v>0</v>
      </c>
      <c r="H82" s="122">
        <v>0</v>
      </c>
      <c r="I82" s="167"/>
      <c r="J82" s="167"/>
      <c r="K82" s="257"/>
      <c r="L82" s="257"/>
      <c r="M82" s="257"/>
      <c r="N82" s="167"/>
      <c r="O82" s="172"/>
    </row>
    <row r="83" spans="1:15" ht="12" customHeight="1" x14ac:dyDescent="0.2">
      <c r="A83" s="195"/>
      <c r="B83" s="194"/>
      <c r="C83" s="195"/>
      <c r="D83" s="21" t="s">
        <v>21</v>
      </c>
      <c r="E83" s="20">
        <v>2E-3</v>
      </c>
      <c r="F83" s="20">
        <v>2E-3</v>
      </c>
      <c r="G83" s="122">
        <v>421.07</v>
      </c>
      <c r="H83" s="122">
        <f t="shared" ref="H83:H84" si="7">E83*G83</f>
        <v>0.84214</v>
      </c>
      <c r="I83" s="167"/>
      <c r="J83" s="167"/>
      <c r="K83" s="257"/>
      <c r="L83" s="257"/>
      <c r="M83" s="257"/>
      <c r="N83" s="167"/>
      <c r="O83" s="172"/>
    </row>
    <row r="84" spans="1:15" ht="12" customHeight="1" x14ac:dyDescent="0.2">
      <c r="A84" s="195"/>
      <c r="B84" s="194"/>
      <c r="C84" s="195"/>
      <c r="D84" s="169" t="s">
        <v>41</v>
      </c>
      <c r="E84" s="166">
        <v>5.4999999999999997E-3</v>
      </c>
      <c r="F84" s="166">
        <v>5.4999999999999997E-3</v>
      </c>
      <c r="G84" s="166">
        <v>148.77000000000001</v>
      </c>
      <c r="H84" s="166">
        <f t="shared" si="7"/>
        <v>0.81823500000000005</v>
      </c>
      <c r="I84" s="167"/>
      <c r="J84" s="167"/>
      <c r="K84" s="257"/>
      <c r="L84" s="257"/>
      <c r="M84" s="257"/>
      <c r="N84" s="167"/>
      <c r="O84" s="173"/>
    </row>
    <row r="85" spans="1:15" ht="0.75" customHeight="1" x14ac:dyDescent="0.2">
      <c r="A85" s="195"/>
      <c r="B85" s="194"/>
      <c r="C85" s="195"/>
      <c r="D85" s="197"/>
      <c r="E85" s="176"/>
      <c r="F85" s="176"/>
      <c r="G85" s="176"/>
      <c r="H85" s="176"/>
      <c r="I85" s="168"/>
      <c r="J85" s="168"/>
      <c r="K85" s="191"/>
      <c r="L85" s="191"/>
      <c r="M85" s="191"/>
      <c r="N85" s="168"/>
      <c r="O85" s="22"/>
    </row>
    <row r="86" spans="1:15" ht="12" customHeight="1" x14ac:dyDescent="0.2">
      <c r="A86" s="176">
        <v>2</v>
      </c>
      <c r="B86" s="182" t="s">
        <v>151</v>
      </c>
      <c r="C86" s="166">
        <v>150</v>
      </c>
      <c r="D86" s="50" t="s">
        <v>91</v>
      </c>
      <c r="E86" s="51">
        <v>0.05</v>
      </c>
      <c r="F86" s="51">
        <v>0.05</v>
      </c>
      <c r="G86" s="122">
        <v>74.16</v>
      </c>
      <c r="H86" s="122">
        <f t="shared" ref="H86:H100" si="8">E86*G86</f>
        <v>3.7080000000000002</v>
      </c>
      <c r="I86" s="166">
        <v>3.71</v>
      </c>
      <c r="J86" s="166">
        <v>3.97</v>
      </c>
      <c r="K86" s="166">
        <v>14.78</v>
      </c>
      <c r="L86" s="166">
        <v>109.69</v>
      </c>
      <c r="M86" s="171">
        <v>0.34</v>
      </c>
      <c r="N86" s="166" t="s">
        <v>69</v>
      </c>
      <c r="O86" s="177" t="s">
        <v>88</v>
      </c>
    </row>
    <row r="87" spans="1:15" ht="12" customHeight="1" x14ac:dyDescent="0.2">
      <c r="A87" s="176"/>
      <c r="B87" s="189"/>
      <c r="C87" s="167"/>
      <c r="D87" s="50" t="s">
        <v>21</v>
      </c>
      <c r="E87" s="51">
        <v>3.0000000000000001E-3</v>
      </c>
      <c r="F87" s="51">
        <v>3.0000000000000001E-3</v>
      </c>
      <c r="G87" s="122">
        <v>421.07</v>
      </c>
      <c r="H87" s="122">
        <f t="shared" si="8"/>
        <v>1.2632099999999999</v>
      </c>
      <c r="I87" s="167"/>
      <c r="J87" s="167"/>
      <c r="K87" s="167"/>
      <c r="L87" s="167"/>
      <c r="M87" s="187"/>
      <c r="N87" s="167"/>
      <c r="O87" s="178"/>
    </row>
    <row r="88" spans="1:15" ht="12" customHeight="1" x14ac:dyDescent="0.2">
      <c r="A88" s="176"/>
      <c r="B88" s="256"/>
      <c r="C88" s="168"/>
      <c r="D88" s="50" t="s">
        <v>23</v>
      </c>
      <c r="E88" s="51">
        <v>6.0000000000000001E-3</v>
      </c>
      <c r="F88" s="51">
        <v>6.0000000000000001E-3</v>
      </c>
      <c r="G88" s="122">
        <v>14.41</v>
      </c>
      <c r="H88" s="122">
        <f t="shared" si="8"/>
        <v>8.6460000000000009E-2</v>
      </c>
      <c r="I88" s="168"/>
      <c r="J88" s="168"/>
      <c r="K88" s="168"/>
      <c r="L88" s="168"/>
      <c r="M88" s="204"/>
      <c r="N88" s="168"/>
      <c r="O88" s="179"/>
    </row>
    <row r="89" spans="1:15" ht="12" customHeight="1" x14ac:dyDescent="0.2">
      <c r="A89" s="166">
        <v>3</v>
      </c>
      <c r="B89" s="169" t="s">
        <v>126</v>
      </c>
      <c r="C89" s="166">
        <v>100</v>
      </c>
      <c r="D89" s="56" t="s">
        <v>39</v>
      </c>
      <c r="E89" s="55">
        <v>0.08</v>
      </c>
      <c r="F89" s="55">
        <v>7.0000000000000007E-2</v>
      </c>
      <c r="G89" s="122">
        <v>23.75</v>
      </c>
      <c r="H89" s="132">
        <f t="shared" si="8"/>
        <v>1.9000000000000001</v>
      </c>
      <c r="I89" s="166">
        <v>1.72</v>
      </c>
      <c r="J89" s="166">
        <v>4.42</v>
      </c>
      <c r="K89" s="166">
        <v>6.09</v>
      </c>
      <c r="L89" s="166">
        <v>71.02</v>
      </c>
      <c r="M89" s="166">
        <v>7.02</v>
      </c>
      <c r="N89" s="166" t="s">
        <v>75</v>
      </c>
      <c r="O89" s="171" t="s">
        <v>88</v>
      </c>
    </row>
    <row r="90" spans="1:15" ht="12" customHeight="1" x14ac:dyDescent="0.2">
      <c r="A90" s="175"/>
      <c r="B90" s="196"/>
      <c r="C90" s="175"/>
      <c r="D90" s="56" t="s">
        <v>124</v>
      </c>
      <c r="E90" s="55">
        <v>0.01</v>
      </c>
      <c r="F90" s="55">
        <v>0.01</v>
      </c>
      <c r="G90" s="122">
        <v>93</v>
      </c>
      <c r="H90" s="132">
        <f t="shared" si="8"/>
        <v>0.93</v>
      </c>
      <c r="I90" s="175"/>
      <c r="J90" s="175"/>
      <c r="K90" s="175"/>
      <c r="L90" s="175"/>
      <c r="M90" s="175"/>
      <c r="N90" s="175"/>
      <c r="O90" s="172"/>
    </row>
    <row r="91" spans="1:15" ht="12" customHeight="1" x14ac:dyDescent="0.2">
      <c r="A91" s="175"/>
      <c r="B91" s="196"/>
      <c r="C91" s="175"/>
      <c r="D91" s="56" t="s">
        <v>14</v>
      </c>
      <c r="E91" s="55">
        <v>3.7999999999999999E-2</v>
      </c>
      <c r="F91" s="55">
        <v>3.1E-2</v>
      </c>
      <c r="G91" s="122">
        <v>25.91</v>
      </c>
      <c r="H91" s="132">
        <f t="shared" si="8"/>
        <v>0.98458000000000001</v>
      </c>
      <c r="I91" s="175"/>
      <c r="J91" s="175"/>
      <c r="K91" s="175"/>
      <c r="L91" s="175"/>
      <c r="M91" s="175"/>
      <c r="N91" s="175"/>
      <c r="O91" s="172"/>
    </row>
    <row r="92" spans="1:15" ht="12" customHeight="1" x14ac:dyDescent="0.2">
      <c r="A92" s="175"/>
      <c r="B92" s="196"/>
      <c r="C92" s="175"/>
      <c r="D92" s="72" t="s">
        <v>56</v>
      </c>
      <c r="E92" s="163">
        <v>1.0999999999999999E-2</v>
      </c>
      <c r="F92" s="163">
        <v>0.01</v>
      </c>
      <c r="G92" s="163">
        <v>120</v>
      </c>
      <c r="H92" s="163">
        <f t="shared" si="8"/>
        <v>1.3199999999999998</v>
      </c>
      <c r="I92" s="175"/>
      <c r="J92" s="175"/>
      <c r="K92" s="175"/>
      <c r="L92" s="175"/>
      <c r="M92" s="175"/>
      <c r="N92" s="175"/>
      <c r="O92" s="172"/>
    </row>
    <row r="93" spans="1:15" ht="12" customHeight="1" x14ac:dyDescent="0.2">
      <c r="A93" s="175"/>
      <c r="B93" s="196"/>
      <c r="C93" s="175"/>
      <c r="D93" s="133" t="s">
        <v>12</v>
      </c>
      <c r="E93" s="132">
        <v>6.0000000000000001E-3</v>
      </c>
      <c r="F93" s="132">
        <v>6.0000000000000001E-3</v>
      </c>
      <c r="G93" s="132">
        <v>104.21</v>
      </c>
      <c r="H93" s="132">
        <f t="shared" si="8"/>
        <v>0.62525999999999993</v>
      </c>
      <c r="I93" s="175"/>
      <c r="J93" s="175"/>
      <c r="K93" s="175"/>
      <c r="L93" s="175"/>
      <c r="M93" s="175"/>
      <c r="N93" s="175"/>
      <c r="O93" s="172"/>
    </row>
    <row r="94" spans="1:15" ht="12" customHeight="1" x14ac:dyDescent="0.2">
      <c r="A94" s="176"/>
      <c r="B94" s="197"/>
      <c r="C94" s="176"/>
      <c r="D94" s="56" t="s">
        <v>23</v>
      </c>
      <c r="E94" s="55">
        <v>3.0000000000000001E-3</v>
      </c>
      <c r="F94" s="55">
        <v>3.0000000000000001E-3</v>
      </c>
      <c r="G94" s="122">
        <v>14.41</v>
      </c>
      <c r="H94" s="122">
        <f t="shared" si="8"/>
        <v>4.3230000000000005E-2</v>
      </c>
      <c r="I94" s="176"/>
      <c r="J94" s="176"/>
      <c r="K94" s="176"/>
      <c r="L94" s="176"/>
      <c r="M94" s="176"/>
      <c r="N94" s="176"/>
      <c r="O94" s="173"/>
    </row>
    <row r="95" spans="1:15" x14ac:dyDescent="0.2">
      <c r="A95" s="47">
        <v>4</v>
      </c>
      <c r="B95" s="21" t="s">
        <v>18</v>
      </c>
      <c r="C95" s="20">
        <v>50</v>
      </c>
      <c r="D95" s="21" t="s">
        <v>64</v>
      </c>
      <c r="E95" s="20">
        <v>0.05</v>
      </c>
      <c r="F95" s="20">
        <v>0.05</v>
      </c>
      <c r="G95" s="122">
        <v>31.96</v>
      </c>
      <c r="H95" s="122">
        <f t="shared" si="8"/>
        <v>1.5980000000000001</v>
      </c>
      <c r="I95" s="122">
        <v>20</v>
      </c>
      <c r="J95" s="122">
        <v>1.2</v>
      </c>
      <c r="K95" s="122">
        <v>20</v>
      </c>
      <c r="L95" s="122">
        <v>170.8</v>
      </c>
      <c r="M95" s="30">
        <v>0</v>
      </c>
      <c r="N95" s="30" t="s">
        <v>71</v>
      </c>
      <c r="O95" s="127" t="s">
        <v>88</v>
      </c>
    </row>
    <row r="96" spans="1:15" ht="12" customHeight="1" x14ac:dyDescent="0.2">
      <c r="A96" s="195">
        <v>5</v>
      </c>
      <c r="B96" s="169" t="s">
        <v>42</v>
      </c>
      <c r="C96" s="166">
        <v>200</v>
      </c>
      <c r="D96" s="149" t="s">
        <v>51</v>
      </c>
      <c r="E96" s="150">
        <v>6.9999999999999999E-4</v>
      </c>
      <c r="F96" s="150">
        <v>6.9999999999999999E-4</v>
      </c>
      <c r="G96" s="150">
        <v>520</v>
      </c>
      <c r="H96" s="150">
        <f>E96*G96</f>
        <v>0.36399999999999999</v>
      </c>
      <c r="I96" s="166">
        <v>0.04</v>
      </c>
      <c r="J96" s="166">
        <v>0</v>
      </c>
      <c r="K96" s="166">
        <v>10.119999999999999</v>
      </c>
      <c r="L96" s="166">
        <v>40.64</v>
      </c>
      <c r="M96" s="166">
        <v>1.6</v>
      </c>
      <c r="N96" s="166" t="s">
        <v>70</v>
      </c>
      <c r="O96" s="171" t="s">
        <v>87</v>
      </c>
    </row>
    <row r="97" spans="1:15" ht="12" customHeight="1" x14ac:dyDescent="0.2">
      <c r="A97" s="195"/>
      <c r="B97" s="196"/>
      <c r="C97" s="175"/>
      <c r="D97" s="149" t="s">
        <v>27</v>
      </c>
      <c r="E97" s="150">
        <v>0.01</v>
      </c>
      <c r="F97" s="150">
        <v>0.01</v>
      </c>
      <c r="G97" s="150">
        <v>51.75</v>
      </c>
      <c r="H97" s="150">
        <f t="shared" ref="H97:H99" si="9">E97*G97</f>
        <v>0.51749999999999996</v>
      </c>
      <c r="I97" s="175"/>
      <c r="J97" s="175"/>
      <c r="K97" s="175"/>
      <c r="L97" s="175"/>
      <c r="M97" s="175"/>
      <c r="N97" s="175"/>
      <c r="O97" s="172"/>
    </row>
    <row r="98" spans="1:15" ht="12" customHeight="1" x14ac:dyDescent="0.2">
      <c r="A98" s="195"/>
      <c r="B98" s="196"/>
      <c r="C98" s="175"/>
      <c r="D98" s="149" t="s">
        <v>52</v>
      </c>
      <c r="E98" s="150">
        <v>0.2</v>
      </c>
      <c r="F98" s="150">
        <v>0.2</v>
      </c>
      <c r="G98" s="150">
        <v>0</v>
      </c>
      <c r="H98" s="150">
        <f t="shared" si="9"/>
        <v>0</v>
      </c>
      <c r="I98" s="175"/>
      <c r="J98" s="175"/>
      <c r="K98" s="175"/>
      <c r="L98" s="175"/>
      <c r="M98" s="175"/>
      <c r="N98" s="175"/>
      <c r="O98" s="172"/>
    </row>
    <row r="99" spans="1:15" ht="12" customHeight="1" x14ac:dyDescent="0.2">
      <c r="A99" s="195"/>
      <c r="B99" s="197"/>
      <c r="C99" s="176"/>
      <c r="D99" s="149" t="s">
        <v>43</v>
      </c>
      <c r="E99" s="150">
        <v>5.0000000000000001E-3</v>
      </c>
      <c r="F99" s="150">
        <v>5.0000000000000001E-3</v>
      </c>
      <c r="G99" s="150">
        <v>150</v>
      </c>
      <c r="H99" s="150">
        <f t="shared" si="9"/>
        <v>0.75</v>
      </c>
      <c r="I99" s="176"/>
      <c r="J99" s="176"/>
      <c r="K99" s="176"/>
      <c r="L99" s="176"/>
      <c r="M99" s="176"/>
      <c r="N99" s="176"/>
      <c r="O99" s="173"/>
    </row>
    <row r="100" spans="1:15" ht="12" customHeight="1" x14ac:dyDescent="0.2">
      <c r="A100" s="47">
        <v>6</v>
      </c>
      <c r="B100" s="21" t="s">
        <v>86</v>
      </c>
      <c r="C100" s="20">
        <v>100</v>
      </c>
      <c r="D100" s="21" t="s">
        <v>22</v>
      </c>
      <c r="E100" s="20">
        <v>0.13</v>
      </c>
      <c r="F100" s="47">
        <v>0.1</v>
      </c>
      <c r="G100" s="122">
        <v>50.45</v>
      </c>
      <c r="H100" s="122">
        <f t="shared" si="8"/>
        <v>6.5585000000000004</v>
      </c>
      <c r="I100" s="132">
        <v>0.4</v>
      </c>
      <c r="J100" s="132">
        <v>0.4</v>
      </c>
      <c r="K100" s="132">
        <v>9.8000000000000007</v>
      </c>
      <c r="L100" s="132">
        <v>44.4</v>
      </c>
      <c r="M100" s="30">
        <v>38</v>
      </c>
      <c r="N100" s="39" t="s">
        <v>81</v>
      </c>
      <c r="O100" s="134" t="s">
        <v>88</v>
      </c>
    </row>
    <row r="101" spans="1:15" ht="12" customHeight="1" x14ac:dyDescent="0.2">
      <c r="A101" s="192" t="s">
        <v>24</v>
      </c>
      <c r="B101" s="193"/>
      <c r="C101" s="193"/>
      <c r="D101" s="193"/>
      <c r="E101" s="193"/>
      <c r="F101" s="193"/>
      <c r="G101" s="124"/>
      <c r="H101" s="123">
        <f>SUM(H74:H100)</f>
        <v>58.621738999999998</v>
      </c>
      <c r="I101" s="24">
        <f>SUM(I74:I100)</f>
        <v>38.989999999999995</v>
      </c>
      <c r="J101" s="24">
        <f>SUM(J74:J100)</f>
        <v>22.819999999999997</v>
      </c>
      <c r="K101" s="54">
        <f>SUM(K74:K100)</f>
        <v>63.846000000000004</v>
      </c>
      <c r="L101" s="54">
        <v>616.74</v>
      </c>
      <c r="M101" s="54">
        <f>SUM(M74:M100)</f>
        <v>47.247999999999998</v>
      </c>
      <c r="N101" s="32"/>
      <c r="O101" s="36"/>
    </row>
    <row r="102" spans="1:15" ht="12" customHeight="1" x14ac:dyDescent="0.2">
      <c r="A102" s="27"/>
      <c r="B102" s="27"/>
      <c r="C102" s="27"/>
      <c r="D102" s="33"/>
      <c r="E102" s="27"/>
      <c r="F102" s="27"/>
      <c r="G102" s="126"/>
      <c r="H102" s="126"/>
      <c r="I102" s="27"/>
      <c r="J102" s="27"/>
      <c r="K102" s="27"/>
      <c r="L102" s="27"/>
      <c r="M102" s="27"/>
      <c r="N102" s="42"/>
      <c r="O102" s="8"/>
    </row>
    <row r="103" spans="1:15" ht="12" customHeight="1" x14ac:dyDescent="0.2">
      <c r="A103" s="33"/>
      <c r="B103" s="33"/>
      <c r="C103" s="33"/>
      <c r="E103" s="33"/>
      <c r="F103" s="33"/>
      <c r="G103" s="33"/>
      <c r="H103" s="33"/>
      <c r="I103" s="33"/>
      <c r="J103" s="33"/>
      <c r="K103" s="33"/>
      <c r="L103" s="33"/>
      <c r="M103" s="34"/>
      <c r="N103" s="34"/>
    </row>
    <row r="104" spans="1:15" ht="12" customHeight="1" x14ac:dyDescent="0.2">
      <c r="A104" s="217" t="s">
        <v>46</v>
      </c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9"/>
    </row>
    <row r="105" spans="1:15" ht="12" customHeight="1" x14ac:dyDescent="0.2">
      <c r="A105" s="202" t="s">
        <v>33</v>
      </c>
      <c r="B105" s="181"/>
      <c r="C105" s="181" t="s">
        <v>1</v>
      </c>
      <c r="D105" s="181" t="s">
        <v>2</v>
      </c>
      <c r="E105" s="181" t="s">
        <v>3</v>
      </c>
      <c r="F105" s="181" t="s">
        <v>4</v>
      </c>
      <c r="G105" s="181" t="s">
        <v>5</v>
      </c>
      <c r="H105" s="181" t="s">
        <v>6</v>
      </c>
      <c r="I105" s="181" t="s">
        <v>28</v>
      </c>
      <c r="J105" s="181" t="s">
        <v>29</v>
      </c>
      <c r="K105" s="181" t="s">
        <v>30</v>
      </c>
      <c r="L105" s="181" t="s">
        <v>7</v>
      </c>
      <c r="M105" s="208" t="s">
        <v>84</v>
      </c>
      <c r="N105" s="174" t="s">
        <v>31</v>
      </c>
      <c r="O105" s="202" t="s">
        <v>83</v>
      </c>
    </row>
    <row r="106" spans="1:15" ht="12" customHeight="1" x14ac:dyDescent="0.2">
      <c r="A106" s="176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209"/>
      <c r="N106" s="174"/>
      <c r="O106" s="203"/>
    </row>
    <row r="107" spans="1:15" ht="12" customHeight="1" x14ac:dyDescent="0.2">
      <c r="A107" s="24"/>
      <c r="B107" s="24" t="s">
        <v>8</v>
      </c>
      <c r="C107" s="24" t="s">
        <v>9</v>
      </c>
      <c r="D107" s="5"/>
      <c r="E107" s="24" t="s">
        <v>9</v>
      </c>
      <c r="F107" s="24" t="s">
        <v>9</v>
      </c>
      <c r="G107" s="123" t="s">
        <v>10</v>
      </c>
      <c r="H107" s="123" t="s">
        <v>11</v>
      </c>
      <c r="I107" s="24" t="s">
        <v>9</v>
      </c>
      <c r="J107" s="24" t="s">
        <v>9</v>
      </c>
      <c r="K107" s="24" t="s">
        <v>9</v>
      </c>
      <c r="L107" s="24" t="s">
        <v>9</v>
      </c>
      <c r="M107" s="25" t="s">
        <v>36</v>
      </c>
      <c r="N107" s="25"/>
      <c r="O107" s="36"/>
    </row>
    <row r="108" spans="1:15" x14ac:dyDescent="0.2">
      <c r="A108" s="195">
        <v>1</v>
      </c>
      <c r="B108" s="194" t="s">
        <v>93</v>
      </c>
      <c r="C108" s="195">
        <v>80</v>
      </c>
      <c r="D108" s="59" t="s">
        <v>99</v>
      </c>
      <c r="E108" s="20">
        <v>0.14000000000000001</v>
      </c>
      <c r="F108" s="20">
        <v>0.11</v>
      </c>
      <c r="G108" s="122">
        <v>152.5</v>
      </c>
      <c r="H108" s="122">
        <f>E108*G108</f>
        <v>21.35</v>
      </c>
      <c r="I108" s="190">
        <v>14.42</v>
      </c>
      <c r="J108" s="190">
        <v>8.16</v>
      </c>
      <c r="K108" s="190">
        <v>6.79</v>
      </c>
      <c r="L108" s="190">
        <v>158.28</v>
      </c>
      <c r="M108" s="166">
        <v>3.48</v>
      </c>
      <c r="N108" s="166" t="s">
        <v>116</v>
      </c>
      <c r="O108" s="166" t="s">
        <v>117</v>
      </c>
    </row>
    <row r="109" spans="1:15" x14ac:dyDescent="0.2">
      <c r="A109" s="195"/>
      <c r="B109" s="194"/>
      <c r="C109" s="195"/>
      <c r="D109" s="63" t="s">
        <v>52</v>
      </c>
      <c r="E109" s="62">
        <v>2.7E-2</v>
      </c>
      <c r="F109" s="62">
        <v>2.7E-2</v>
      </c>
      <c r="G109" s="122">
        <v>0</v>
      </c>
      <c r="H109" s="122">
        <v>0</v>
      </c>
      <c r="I109" s="210"/>
      <c r="J109" s="210"/>
      <c r="K109" s="210"/>
      <c r="L109" s="210"/>
      <c r="M109" s="175"/>
      <c r="N109" s="175"/>
      <c r="O109" s="175"/>
    </row>
    <row r="110" spans="1:15" ht="12" customHeight="1" x14ac:dyDescent="0.2">
      <c r="A110" s="195"/>
      <c r="B110" s="194"/>
      <c r="C110" s="195"/>
      <c r="D110" s="21" t="s">
        <v>14</v>
      </c>
      <c r="E110" s="20">
        <v>0.03</v>
      </c>
      <c r="F110" s="20">
        <v>0.02</v>
      </c>
      <c r="G110" s="122">
        <v>25.91</v>
      </c>
      <c r="H110" s="122">
        <f t="shared" ref="H110:H127" si="10">E110*G110</f>
        <v>0.77729999999999999</v>
      </c>
      <c r="I110" s="210"/>
      <c r="J110" s="210"/>
      <c r="K110" s="210"/>
      <c r="L110" s="210"/>
      <c r="M110" s="175"/>
      <c r="N110" s="175"/>
      <c r="O110" s="175"/>
    </row>
    <row r="111" spans="1:15" ht="12" customHeight="1" x14ac:dyDescent="0.2">
      <c r="A111" s="195"/>
      <c r="B111" s="194"/>
      <c r="C111" s="195"/>
      <c r="D111" s="63" t="s">
        <v>13</v>
      </c>
      <c r="E111" s="62">
        <v>0.01</v>
      </c>
      <c r="F111" s="62">
        <v>0.01</v>
      </c>
      <c r="G111" s="122">
        <v>18.41</v>
      </c>
      <c r="H111" s="122">
        <f t="shared" si="10"/>
        <v>0.18410000000000001</v>
      </c>
      <c r="I111" s="210"/>
      <c r="J111" s="210"/>
      <c r="K111" s="210"/>
      <c r="L111" s="210"/>
      <c r="M111" s="175"/>
      <c r="N111" s="175"/>
      <c r="O111" s="175"/>
    </row>
    <row r="112" spans="1:15" ht="12" customHeight="1" x14ac:dyDescent="0.2">
      <c r="A112" s="195"/>
      <c r="B112" s="194"/>
      <c r="C112" s="195"/>
      <c r="D112" s="63" t="s">
        <v>94</v>
      </c>
      <c r="E112" s="62">
        <v>5.0000000000000001E-3</v>
      </c>
      <c r="F112" s="62">
        <v>5.0000000000000001E-3</v>
      </c>
      <c r="G112" s="122">
        <v>127.44</v>
      </c>
      <c r="H112" s="122">
        <f t="shared" si="10"/>
        <v>0.63719999999999999</v>
      </c>
      <c r="I112" s="210"/>
      <c r="J112" s="210"/>
      <c r="K112" s="210"/>
      <c r="L112" s="210"/>
      <c r="M112" s="175"/>
      <c r="N112" s="175"/>
      <c r="O112" s="175"/>
    </row>
    <row r="113" spans="1:15" ht="12" customHeight="1" x14ac:dyDescent="0.2">
      <c r="A113" s="195"/>
      <c r="B113" s="194"/>
      <c r="C113" s="195"/>
      <c r="D113" s="21" t="s">
        <v>23</v>
      </c>
      <c r="E113" s="20">
        <v>5.0000000000000001E-3</v>
      </c>
      <c r="F113" s="20">
        <v>5.0000000000000001E-3</v>
      </c>
      <c r="G113" s="122">
        <v>14.41</v>
      </c>
      <c r="H113" s="122">
        <f t="shared" si="10"/>
        <v>7.2050000000000003E-2</v>
      </c>
      <c r="I113" s="210"/>
      <c r="J113" s="210"/>
      <c r="K113" s="210"/>
      <c r="L113" s="210"/>
      <c r="M113" s="175"/>
      <c r="N113" s="175"/>
      <c r="O113" s="175"/>
    </row>
    <row r="114" spans="1:15" ht="12" customHeight="1" x14ac:dyDescent="0.2">
      <c r="A114" s="195"/>
      <c r="B114" s="194"/>
      <c r="C114" s="195"/>
      <c r="D114" s="63" t="s">
        <v>27</v>
      </c>
      <c r="E114" s="62">
        <v>4.0000000000000001E-3</v>
      </c>
      <c r="F114" s="62">
        <v>4.0000000000000001E-3</v>
      </c>
      <c r="G114" s="122">
        <v>51.75</v>
      </c>
      <c r="H114" s="122">
        <f t="shared" si="10"/>
        <v>0.20700000000000002</v>
      </c>
      <c r="I114" s="210"/>
      <c r="J114" s="210"/>
      <c r="K114" s="210"/>
      <c r="L114" s="210"/>
      <c r="M114" s="175"/>
      <c r="N114" s="175"/>
      <c r="O114" s="175"/>
    </row>
    <row r="115" spans="1:15" ht="12" customHeight="1" x14ac:dyDescent="0.2">
      <c r="A115" s="195"/>
      <c r="B115" s="194"/>
      <c r="C115" s="195"/>
      <c r="D115" s="21" t="s">
        <v>12</v>
      </c>
      <c r="E115" s="20">
        <v>5.0000000000000001E-3</v>
      </c>
      <c r="F115" s="20">
        <v>5.0000000000000001E-3</v>
      </c>
      <c r="G115" s="122">
        <v>104.21</v>
      </c>
      <c r="H115" s="122">
        <f t="shared" si="10"/>
        <v>0.52105000000000001</v>
      </c>
      <c r="I115" s="211"/>
      <c r="J115" s="211"/>
      <c r="K115" s="211"/>
      <c r="L115" s="211"/>
      <c r="M115" s="176"/>
      <c r="N115" s="176"/>
      <c r="O115" s="176"/>
    </row>
    <row r="116" spans="1:15" ht="12" customHeight="1" x14ac:dyDescent="0.2">
      <c r="A116" s="195">
        <v>2</v>
      </c>
      <c r="B116" s="213" t="s">
        <v>118</v>
      </c>
      <c r="C116" s="176">
        <v>150</v>
      </c>
      <c r="D116" s="26" t="s">
        <v>39</v>
      </c>
      <c r="E116" s="19">
        <v>0.2</v>
      </c>
      <c r="F116" s="19">
        <v>0.16</v>
      </c>
      <c r="G116" s="121">
        <v>23.75</v>
      </c>
      <c r="H116" s="122">
        <f t="shared" si="10"/>
        <v>4.75</v>
      </c>
      <c r="I116" s="195">
        <v>2.2200000000000002</v>
      </c>
      <c r="J116" s="195">
        <v>2.56</v>
      </c>
      <c r="K116" s="254">
        <v>14.39</v>
      </c>
      <c r="L116" s="195">
        <v>89.48</v>
      </c>
      <c r="M116" s="195">
        <v>12.615</v>
      </c>
      <c r="N116" s="195" t="s">
        <v>77</v>
      </c>
      <c r="O116" s="180" t="s">
        <v>88</v>
      </c>
    </row>
    <row r="117" spans="1:15" ht="12" customHeight="1" x14ac:dyDescent="0.2">
      <c r="A117" s="195"/>
      <c r="B117" s="213"/>
      <c r="C117" s="176"/>
      <c r="D117" s="26" t="s">
        <v>21</v>
      </c>
      <c r="E117" s="19">
        <v>5.0000000000000001E-3</v>
      </c>
      <c r="F117" s="19">
        <v>5.0000000000000001E-3</v>
      </c>
      <c r="G117" s="121">
        <v>421.07</v>
      </c>
      <c r="H117" s="122">
        <f t="shared" si="10"/>
        <v>2.1053500000000001</v>
      </c>
      <c r="I117" s="207"/>
      <c r="J117" s="207"/>
      <c r="K117" s="255"/>
      <c r="L117" s="207"/>
      <c r="M117" s="207"/>
      <c r="N117" s="207"/>
      <c r="O117" s="180"/>
    </row>
    <row r="118" spans="1:15" ht="12" customHeight="1" x14ac:dyDescent="0.2">
      <c r="A118" s="195"/>
      <c r="B118" s="213"/>
      <c r="C118" s="176"/>
      <c r="D118" s="21" t="s">
        <v>25</v>
      </c>
      <c r="E118" s="61">
        <v>0.05</v>
      </c>
      <c r="F118" s="61">
        <v>0.05</v>
      </c>
      <c r="G118" s="122">
        <v>48.9</v>
      </c>
      <c r="H118" s="122">
        <f t="shared" si="10"/>
        <v>2.4450000000000003</v>
      </c>
      <c r="I118" s="207"/>
      <c r="J118" s="207"/>
      <c r="K118" s="255"/>
      <c r="L118" s="207"/>
      <c r="M118" s="207"/>
      <c r="N118" s="207"/>
      <c r="O118" s="180"/>
    </row>
    <row r="119" spans="1:15" ht="12" customHeight="1" x14ac:dyDescent="0.2">
      <c r="A119" s="166">
        <v>3</v>
      </c>
      <c r="B119" s="182" t="s">
        <v>138</v>
      </c>
      <c r="C119" s="171">
        <v>100</v>
      </c>
      <c r="D119" s="37" t="s">
        <v>14</v>
      </c>
      <c r="E119" s="134">
        <v>2.5000000000000001E-2</v>
      </c>
      <c r="F119" s="134">
        <v>0.02</v>
      </c>
      <c r="G119" s="85">
        <v>25.91</v>
      </c>
      <c r="H119" s="85">
        <f t="shared" si="10"/>
        <v>0.64775000000000005</v>
      </c>
      <c r="I119" s="212">
        <v>1.18</v>
      </c>
      <c r="J119" s="212">
        <v>7.08</v>
      </c>
      <c r="K119" s="212">
        <v>9.2799999999999994</v>
      </c>
      <c r="L119" s="186">
        <v>105.16</v>
      </c>
      <c r="M119" s="171">
        <v>4.55</v>
      </c>
      <c r="N119" s="171" t="s">
        <v>137</v>
      </c>
      <c r="O119" s="180" t="s">
        <v>88</v>
      </c>
    </row>
    <row r="120" spans="1:15" ht="12" customHeight="1" x14ac:dyDescent="0.2">
      <c r="A120" s="167"/>
      <c r="B120" s="183"/>
      <c r="C120" s="172"/>
      <c r="D120" s="133" t="s">
        <v>114</v>
      </c>
      <c r="E120" s="132">
        <v>0.1</v>
      </c>
      <c r="F120" s="132">
        <v>0.08</v>
      </c>
      <c r="G120" s="132">
        <v>16.75</v>
      </c>
      <c r="H120" s="132">
        <f t="shared" si="10"/>
        <v>1.675</v>
      </c>
      <c r="I120" s="212"/>
      <c r="J120" s="212"/>
      <c r="K120" s="212"/>
      <c r="L120" s="187"/>
      <c r="M120" s="187"/>
      <c r="N120" s="187"/>
      <c r="O120" s="180"/>
    </row>
    <row r="121" spans="1:15" ht="12" customHeight="1" x14ac:dyDescent="0.2">
      <c r="A121" s="167"/>
      <c r="B121" s="183"/>
      <c r="C121" s="172"/>
      <c r="D121" s="141" t="s">
        <v>13</v>
      </c>
      <c r="E121" s="140">
        <v>0.01</v>
      </c>
      <c r="F121" s="140">
        <v>0.01</v>
      </c>
      <c r="G121" s="140">
        <v>18.41</v>
      </c>
      <c r="H121" s="140">
        <f t="shared" si="10"/>
        <v>0.18410000000000001</v>
      </c>
      <c r="I121" s="212"/>
      <c r="J121" s="212"/>
      <c r="K121" s="212"/>
      <c r="L121" s="187"/>
      <c r="M121" s="187"/>
      <c r="N121" s="187"/>
      <c r="O121" s="180"/>
    </row>
    <row r="122" spans="1:15" ht="12" customHeight="1" x14ac:dyDescent="0.2">
      <c r="A122" s="167"/>
      <c r="B122" s="183"/>
      <c r="C122" s="172"/>
      <c r="D122" s="37" t="s">
        <v>12</v>
      </c>
      <c r="E122" s="134">
        <v>0.01</v>
      </c>
      <c r="F122" s="85">
        <v>0.01</v>
      </c>
      <c r="G122" s="85">
        <v>104.21</v>
      </c>
      <c r="H122" s="85">
        <f t="shared" si="10"/>
        <v>1.0421</v>
      </c>
      <c r="I122" s="212"/>
      <c r="J122" s="212"/>
      <c r="K122" s="212"/>
      <c r="L122" s="187"/>
      <c r="M122" s="187"/>
      <c r="N122" s="187"/>
      <c r="O122" s="180"/>
    </row>
    <row r="123" spans="1:15" ht="18" customHeight="1" x14ac:dyDescent="0.2">
      <c r="A123" s="20">
        <v>4</v>
      </c>
      <c r="B123" s="21" t="s">
        <v>18</v>
      </c>
      <c r="C123" s="20">
        <v>50</v>
      </c>
      <c r="D123" s="21" t="s">
        <v>64</v>
      </c>
      <c r="E123" s="20">
        <v>0.05</v>
      </c>
      <c r="F123" s="20">
        <v>0.05</v>
      </c>
      <c r="G123" s="122">
        <v>31.96</v>
      </c>
      <c r="H123" s="122">
        <f t="shared" si="10"/>
        <v>1.5980000000000001</v>
      </c>
      <c r="I123" s="122">
        <v>20</v>
      </c>
      <c r="J123" s="122">
        <v>1.2</v>
      </c>
      <c r="K123" s="122">
        <v>20</v>
      </c>
      <c r="L123" s="122">
        <v>170.8</v>
      </c>
      <c r="M123" s="30">
        <v>0</v>
      </c>
      <c r="N123" s="30" t="s">
        <v>71</v>
      </c>
      <c r="O123" s="127" t="s">
        <v>88</v>
      </c>
    </row>
    <row r="124" spans="1:15" ht="12" customHeight="1" x14ac:dyDescent="0.2">
      <c r="A124" s="166">
        <v>5</v>
      </c>
      <c r="B124" s="169" t="s">
        <v>42</v>
      </c>
      <c r="C124" s="166">
        <v>200</v>
      </c>
      <c r="D124" s="21" t="s">
        <v>105</v>
      </c>
      <c r="E124" s="20">
        <v>6.9999999999999999E-4</v>
      </c>
      <c r="F124" s="20">
        <v>6.9999999999999999E-4</v>
      </c>
      <c r="G124" s="122">
        <v>520</v>
      </c>
      <c r="H124" s="122">
        <f t="shared" si="10"/>
        <v>0.36399999999999999</v>
      </c>
      <c r="I124" s="166">
        <v>0.04</v>
      </c>
      <c r="J124" s="166">
        <v>0</v>
      </c>
      <c r="K124" s="166">
        <v>10.119999999999999</v>
      </c>
      <c r="L124" s="166">
        <v>40.64</v>
      </c>
      <c r="M124" s="166">
        <v>1.6</v>
      </c>
      <c r="N124" s="166" t="s">
        <v>78</v>
      </c>
      <c r="O124" s="171" t="s">
        <v>88</v>
      </c>
    </row>
    <row r="125" spans="1:15" ht="12" customHeight="1" x14ac:dyDescent="0.2">
      <c r="A125" s="175"/>
      <c r="B125" s="196"/>
      <c r="C125" s="175"/>
      <c r="D125" s="21" t="s">
        <v>27</v>
      </c>
      <c r="E125" s="20">
        <v>0.01</v>
      </c>
      <c r="F125" s="20">
        <v>0.01</v>
      </c>
      <c r="G125" s="122">
        <v>51.75</v>
      </c>
      <c r="H125" s="122">
        <f t="shared" si="10"/>
        <v>0.51749999999999996</v>
      </c>
      <c r="I125" s="175"/>
      <c r="J125" s="175"/>
      <c r="K125" s="175"/>
      <c r="L125" s="175"/>
      <c r="M125" s="175"/>
      <c r="N125" s="175"/>
      <c r="O125" s="172"/>
    </row>
    <row r="126" spans="1:15" ht="12" customHeight="1" x14ac:dyDescent="0.2">
      <c r="A126" s="176"/>
      <c r="B126" s="197"/>
      <c r="C126" s="176"/>
      <c r="D126" s="21" t="s">
        <v>43</v>
      </c>
      <c r="E126" s="20">
        <v>5.0000000000000001E-3</v>
      </c>
      <c r="F126" s="20">
        <v>5.0000000000000001E-3</v>
      </c>
      <c r="G126" s="122">
        <v>150</v>
      </c>
      <c r="H126" s="122">
        <f t="shared" si="10"/>
        <v>0.75</v>
      </c>
      <c r="I126" s="176"/>
      <c r="J126" s="176"/>
      <c r="K126" s="176"/>
      <c r="L126" s="176"/>
      <c r="M126" s="176"/>
      <c r="N126" s="176"/>
      <c r="O126" s="173"/>
    </row>
    <row r="127" spans="1:15" ht="12" customHeight="1" x14ac:dyDescent="0.2">
      <c r="A127" s="20">
        <v>6</v>
      </c>
      <c r="B127" s="91" t="s">
        <v>61</v>
      </c>
      <c r="C127" s="90">
        <v>100</v>
      </c>
      <c r="D127" s="91" t="s">
        <v>62</v>
      </c>
      <c r="E127" s="119">
        <v>0.12</v>
      </c>
      <c r="F127" s="90">
        <v>0.1</v>
      </c>
      <c r="G127" s="122">
        <v>150</v>
      </c>
      <c r="H127" s="122">
        <f t="shared" si="10"/>
        <v>18</v>
      </c>
      <c r="I127" s="90">
        <v>0.8</v>
      </c>
      <c r="J127" s="90">
        <v>0.2</v>
      </c>
      <c r="K127" s="90">
        <v>7.5</v>
      </c>
      <c r="L127" s="90">
        <v>35</v>
      </c>
      <c r="M127" s="30">
        <v>38</v>
      </c>
      <c r="N127" s="39" t="s">
        <v>81</v>
      </c>
      <c r="O127" s="93" t="s">
        <v>88</v>
      </c>
    </row>
    <row r="128" spans="1:15" ht="12" customHeight="1" x14ac:dyDescent="0.2">
      <c r="A128" s="192" t="s">
        <v>24</v>
      </c>
      <c r="B128" s="193"/>
      <c r="C128" s="193"/>
      <c r="D128" s="193"/>
      <c r="E128" s="193"/>
      <c r="F128" s="193"/>
      <c r="G128" s="124"/>
      <c r="H128" s="123">
        <f>SUM(H108:H127)</f>
        <v>57.827500000000001</v>
      </c>
      <c r="I128" s="54">
        <f>SUM(I108:I127)</f>
        <v>38.659999999999997</v>
      </c>
      <c r="J128" s="54">
        <f>SUM(J108:J127)</f>
        <v>19.2</v>
      </c>
      <c r="K128" s="54">
        <f>SUM(K108:K127)</f>
        <v>68.08</v>
      </c>
      <c r="L128" s="54">
        <v>599.76</v>
      </c>
      <c r="M128" s="54">
        <f>SUM(M108:M127)</f>
        <v>60.245000000000005</v>
      </c>
      <c r="N128" s="30"/>
      <c r="O128" s="36"/>
    </row>
    <row r="129" spans="1:15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1"/>
      <c r="N129" s="31"/>
    </row>
    <row r="130" spans="1:15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4"/>
      <c r="N130" s="34"/>
    </row>
    <row r="131" spans="1:15" x14ac:dyDescent="0.2">
      <c r="A131" s="199" t="s">
        <v>49</v>
      </c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1"/>
      <c r="O131" s="88"/>
    </row>
    <row r="132" spans="1:15" ht="12" customHeight="1" x14ac:dyDescent="0.2">
      <c r="A132" s="202" t="s">
        <v>33</v>
      </c>
      <c r="B132" s="181"/>
      <c r="C132" s="181" t="s">
        <v>1</v>
      </c>
      <c r="D132" s="181" t="s">
        <v>2</v>
      </c>
      <c r="E132" s="181" t="s">
        <v>3</v>
      </c>
      <c r="F132" s="181" t="s">
        <v>4</v>
      </c>
      <c r="G132" s="181" t="s">
        <v>5</v>
      </c>
      <c r="H132" s="181" t="s">
        <v>6</v>
      </c>
      <c r="I132" s="181" t="s">
        <v>28</v>
      </c>
      <c r="J132" s="181" t="s">
        <v>29</v>
      </c>
      <c r="K132" s="181" t="s">
        <v>30</v>
      </c>
      <c r="L132" s="181" t="s">
        <v>7</v>
      </c>
      <c r="M132" s="208" t="s">
        <v>84</v>
      </c>
      <c r="N132" s="174" t="s">
        <v>31</v>
      </c>
      <c r="O132" s="202" t="s">
        <v>83</v>
      </c>
    </row>
    <row r="133" spans="1:15" ht="12" customHeight="1" x14ac:dyDescent="0.2">
      <c r="A133" s="176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209"/>
      <c r="N133" s="174"/>
      <c r="O133" s="203"/>
    </row>
    <row r="134" spans="1:15" ht="12" customHeight="1" x14ac:dyDescent="0.2">
      <c r="B134" s="70" t="s">
        <v>8</v>
      </c>
      <c r="C134" s="70" t="s">
        <v>9</v>
      </c>
      <c r="D134" s="5"/>
      <c r="E134" s="70" t="s">
        <v>9</v>
      </c>
      <c r="F134" s="70" t="s">
        <v>9</v>
      </c>
      <c r="G134" s="123" t="s">
        <v>10</v>
      </c>
      <c r="H134" s="123" t="s">
        <v>11</v>
      </c>
      <c r="I134" s="70" t="s">
        <v>9</v>
      </c>
      <c r="J134" s="70" t="s">
        <v>9</v>
      </c>
      <c r="K134" s="70" t="s">
        <v>9</v>
      </c>
      <c r="L134" s="70" t="s">
        <v>9</v>
      </c>
      <c r="M134" s="69" t="s">
        <v>36</v>
      </c>
      <c r="N134" s="69"/>
      <c r="O134" s="36"/>
    </row>
    <row r="135" spans="1:15" ht="23.25" customHeight="1" x14ac:dyDescent="0.2">
      <c r="A135" s="184">
        <v>1</v>
      </c>
      <c r="B135" s="205" t="s">
        <v>127</v>
      </c>
      <c r="C135" s="195">
        <v>80</v>
      </c>
      <c r="D135" s="72" t="s">
        <v>90</v>
      </c>
      <c r="E135" s="131">
        <v>0.13</v>
      </c>
      <c r="F135" s="68">
        <v>0.1</v>
      </c>
      <c r="G135" s="122">
        <v>255.8</v>
      </c>
      <c r="H135" s="122">
        <f>E135*G135</f>
        <v>33.254000000000005</v>
      </c>
      <c r="I135" s="166">
        <v>12.35</v>
      </c>
      <c r="J135" s="166">
        <v>11.34</v>
      </c>
      <c r="K135" s="190">
        <v>12.6</v>
      </c>
      <c r="L135" s="166">
        <v>201.86</v>
      </c>
      <c r="M135" s="166">
        <v>1.032</v>
      </c>
      <c r="N135" s="166" t="s">
        <v>109</v>
      </c>
      <c r="O135" s="171" t="s">
        <v>88</v>
      </c>
    </row>
    <row r="136" spans="1:15" ht="12" customHeight="1" x14ac:dyDescent="0.2">
      <c r="A136" s="185"/>
      <c r="B136" s="206"/>
      <c r="C136" s="207"/>
      <c r="D136" s="104" t="s">
        <v>19</v>
      </c>
      <c r="E136" s="101">
        <v>0.02</v>
      </c>
      <c r="F136" s="101">
        <v>0.02</v>
      </c>
      <c r="G136" s="122">
        <v>31.96</v>
      </c>
      <c r="H136" s="122">
        <f t="shared" ref="H136:H145" si="11">E136*G136</f>
        <v>0.63919999999999999</v>
      </c>
      <c r="I136" s="167"/>
      <c r="J136" s="167"/>
      <c r="K136" s="167"/>
      <c r="L136" s="167"/>
      <c r="M136" s="259"/>
      <c r="N136" s="259"/>
      <c r="O136" s="261"/>
    </row>
    <row r="137" spans="1:15" ht="12" customHeight="1" x14ac:dyDescent="0.2">
      <c r="A137" s="185"/>
      <c r="B137" s="206"/>
      <c r="C137" s="207"/>
      <c r="D137" s="104" t="s">
        <v>25</v>
      </c>
      <c r="E137" s="101">
        <v>0.03</v>
      </c>
      <c r="F137" s="101">
        <v>0.03</v>
      </c>
      <c r="G137" s="122">
        <v>48.9</v>
      </c>
      <c r="H137" s="122">
        <f t="shared" si="11"/>
        <v>1.4669999999999999</v>
      </c>
      <c r="I137" s="167"/>
      <c r="J137" s="167"/>
      <c r="K137" s="167"/>
      <c r="L137" s="167"/>
      <c r="M137" s="259"/>
      <c r="N137" s="259"/>
      <c r="O137" s="261"/>
    </row>
    <row r="138" spans="1:15" ht="12" customHeight="1" x14ac:dyDescent="0.2">
      <c r="A138" s="185"/>
      <c r="B138" s="206"/>
      <c r="C138" s="207"/>
      <c r="D138" s="104" t="s">
        <v>107</v>
      </c>
      <c r="E138" s="101">
        <v>4.0000000000000002E-4</v>
      </c>
      <c r="F138" s="101">
        <v>4.0000000000000002E-4</v>
      </c>
      <c r="G138" s="122">
        <v>14.41</v>
      </c>
      <c r="H138" s="122">
        <f t="shared" si="11"/>
        <v>5.764E-3</v>
      </c>
      <c r="I138" s="167"/>
      <c r="J138" s="167"/>
      <c r="K138" s="167"/>
      <c r="L138" s="167"/>
      <c r="M138" s="259"/>
      <c r="N138" s="259"/>
      <c r="O138" s="261"/>
    </row>
    <row r="139" spans="1:15" ht="12" customHeight="1" x14ac:dyDescent="0.2">
      <c r="A139" s="185"/>
      <c r="B139" s="206"/>
      <c r="C139" s="207"/>
      <c r="D139" s="104" t="s">
        <v>12</v>
      </c>
      <c r="E139" s="101">
        <v>3.0000000000000001E-3</v>
      </c>
      <c r="F139" s="101">
        <v>3.0000000000000001E-3</v>
      </c>
      <c r="G139" s="122">
        <v>104.21</v>
      </c>
      <c r="H139" s="122">
        <f t="shared" si="11"/>
        <v>0.31262999999999996</v>
      </c>
      <c r="I139" s="167"/>
      <c r="J139" s="167"/>
      <c r="K139" s="167"/>
      <c r="L139" s="167"/>
      <c r="M139" s="259"/>
      <c r="N139" s="259"/>
      <c r="O139" s="261"/>
    </row>
    <row r="140" spans="1:15" ht="12" customHeight="1" x14ac:dyDescent="0.2">
      <c r="A140" s="185"/>
      <c r="B140" s="206"/>
      <c r="C140" s="207"/>
      <c r="D140" s="104" t="s">
        <v>56</v>
      </c>
      <c r="E140" s="163">
        <v>1.0999999999999999E-2</v>
      </c>
      <c r="F140" s="163">
        <v>0.01</v>
      </c>
      <c r="G140" s="163">
        <v>120</v>
      </c>
      <c r="H140" s="163">
        <f t="shared" si="11"/>
        <v>1.3199999999999998</v>
      </c>
      <c r="I140" s="167"/>
      <c r="J140" s="167"/>
      <c r="K140" s="167"/>
      <c r="L140" s="167"/>
      <c r="M140" s="259"/>
      <c r="N140" s="259"/>
      <c r="O140" s="261"/>
    </row>
    <row r="141" spans="1:15" ht="12" customHeight="1" x14ac:dyDescent="0.2">
      <c r="A141" s="185"/>
      <c r="B141" s="206"/>
      <c r="C141" s="207"/>
      <c r="D141" s="141" t="s">
        <v>13</v>
      </c>
      <c r="E141" s="140">
        <v>5.0000000000000001E-3</v>
      </c>
      <c r="F141" s="140">
        <v>5.0000000000000001E-3</v>
      </c>
      <c r="G141" s="140">
        <v>18.41</v>
      </c>
      <c r="H141" s="140">
        <f>E141*G141</f>
        <v>9.2050000000000007E-2</v>
      </c>
      <c r="I141" s="167"/>
      <c r="J141" s="167"/>
      <c r="K141" s="167"/>
      <c r="L141" s="167"/>
      <c r="M141" s="259"/>
      <c r="N141" s="259"/>
      <c r="O141" s="261"/>
    </row>
    <row r="142" spans="1:15" ht="12" customHeight="1" x14ac:dyDescent="0.2">
      <c r="A142" s="185"/>
      <c r="B142" s="206"/>
      <c r="C142" s="207"/>
      <c r="D142" s="138" t="s">
        <v>125</v>
      </c>
      <c r="E142" s="140">
        <v>0.02</v>
      </c>
      <c r="F142" s="140">
        <v>0.02</v>
      </c>
      <c r="G142" s="140">
        <v>148.77000000000001</v>
      </c>
      <c r="H142" s="143">
        <f>E142*G142</f>
        <v>2.9754</v>
      </c>
      <c r="I142" s="167"/>
      <c r="J142" s="167"/>
      <c r="K142" s="167"/>
      <c r="L142" s="167"/>
      <c r="M142" s="259"/>
      <c r="N142" s="259"/>
      <c r="O142" s="261"/>
    </row>
    <row r="143" spans="1:15" ht="12" customHeight="1" x14ac:dyDescent="0.2">
      <c r="A143" s="185"/>
      <c r="B143" s="206"/>
      <c r="C143" s="207"/>
      <c r="D143" s="84" t="s">
        <v>98</v>
      </c>
      <c r="E143" s="162">
        <v>5.0000000000000001E-3</v>
      </c>
      <c r="F143" s="162">
        <v>5.0000000000000001E-3</v>
      </c>
      <c r="G143" s="162">
        <v>27.66</v>
      </c>
      <c r="H143" s="109">
        <f>E143*G143</f>
        <v>0.13830000000000001</v>
      </c>
      <c r="I143" s="167"/>
      <c r="J143" s="168"/>
      <c r="K143" s="168"/>
      <c r="L143" s="168"/>
      <c r="M143" s="260"/>
      <c r="N143" s="260"/>
      <c r="O143" s="262"/>
    </row>
    <row r="144" spans="1:15" ht="14.25" customHeight="1" x14ac:dyDescent="0.2">
      <c r="A144" s="186">
        <v>2</v>
      </c>
      <c r="B144" s="182" t="s">
        <v>152</v>
      </c>
      <c r="C144" s="188">
        <v>150</v>
      </c>
      <c r="D144" s="104" t="s">
        <v>128</v>
      </c>
      <c r="E144" s="101">
        <v>0.05</v>
      </c>
      <c r="F144" s="101">
        <v>0.05</v>
      </c>
      <c r="G144" s="122">
        <v>58.58</v>
      </c>
      <c r="H144" s="122">
        <f t="shared" si="11"/>
        <v>2.9290000000000003</v>
      </c>
      <c r="I144" s="188">
        <v>4</v>
      </c>
      <c r="J144" s="166">
        <v>4.24</v>
      </c>
      <c r="K144" s="190">
        <v>24.55</v>
      </c>
      <c r="L144" s="166">
        <v>152.36000000000001</v>
      </c>
      <c r="M144" s="166">
        <v>48.3</v>
      </c>
      <c r="N144" s="171" t="s">
        <v>108</v>
      </c>
      <c r="O144" s="264" t="s">
        <v>88</v>
      </c>
    </row>
    <row r="145" spans="1:28" ht="15" customHeight="1" x14ac:dyDescent="0.2">
      <c r="A145" s="187"/>
      <c r="B145" s="183"/>
      <c r="C145" s="167"/>
      <c r="D145" s="104" t="s">
        <v>129</v>
      </c>
      <c r="E145" s="101">
        <v>3.0000000000000001E-3</v>
      </c>
      <c r="F145" s="101">
        <v>3.0000000000000001E-3</v>
      </c>
      <c r="G145" s="122">
        <v>421.07</v>
      </c>
      <c r="H145" s="122">
        <f t="shared" si="11"/>
        <v>1.2632099999999999</v>
      </c>
      <c r="I145" s="167"/>
      <c r="J145" s="198"/>
      <c r="K145" s="258"/>
      <c r="L145" s="198"/>
      <c r="M145" s="198"/>
      <c r="N145" s="263"/>
      <c r="O145" s="178"/>
    </row>
    <row r="146" spans="1:28" ht="12" customHeight="1" x14ac:dyDescent="0.2">
      <c r="A146" s="68">
        <v>3</v>
      </c>
      <c r="B146" s="72" t="s">
        <v>18</v>
      </c>
      <c r="C146" s="68">
        <v>50</v>
      </c>
      <c r="D146" s="72" t="s">
        <v>64</v>
      </c>
      <c r="E146" s="68">
        <v>0.05</v>
      </c>
      <c r="F146" s="68">
        <v>0.05</v>
      </c>
      <c r="G146" s="122">
        <v>31.96</v>
      </c>
      <c r="H146" s="122">
        <f t="shared" ref="H146:H152" si="12">E146*G146</f>
        <v>1.5980000000000001</v>
      </c>
      <c r="I146" s="122">
        <v>20</v>
      </c>
      <c r="J146" s="122">
        <v>1.2</v>
      </c>
      <c r="K146" s="122">
        <v>20</v>
      </c>
      <c r="L146" s="122">
        <v>170.8</v>
      </c>
      <c r="M146" s="30">
        <v>0</v>
      </c>
      <c r="N146" s="30" t="s">
        <v>71</v>
      </c>
      <c r="O146" s="127" t="s">
        <v>88</v>
      </c>
    </row>
    <row r="147" spans="1:28" ht="1.5" hidden="1" customHeight="1" x14ac:dyDescent="0.2">
      <c r="A147" s="68">
        <v>4</v>
      </c>
      <c r="B147" s="72" t="s">
        <v>20</v>
      </c>
      <c r="C147" s="68">
        <v>10</v>
      </c>
      <c r="D147" s="72" t="s">
        <v>21</v>
      </c>
      <c r="E147" s="68">
        <v>0.01</v>
      </c>
      <c r="F147" s="68">
        <v>0.01</v>
      </c>
      <c r="G147" s="122">
        <v>439</v>
      </c>
      <c r="H147" s="122">
        <f t="shared" si="12"/>
        <v>4.3899999999999997</v>
      </c>
      <c r="I147" s="68">
        <v>0.08</v>
      </c>
      <c r="J147" s="68">
        <v>8.5</v>
      </c>
      <c r="K147" s="68">
        <v>8.0000000000000002E-3</v>
      </c>
      <c r="L147" s="68">
        <v>74.8</v>
      </c>
      <c r="M147" s="68">
        <v>0</v>
      </c>
      <c r="N147" s="74" t="s">
        <v>72</v>
      </c>
      <c r="O147" s="83" t="s">
        <v>88</v>
      </c>
    </row>
    <row r="148" spans="1:28" ht="12" hidden="1" customHeight="1" x14ac:dyDescent="0.2">
      <c r="A148" s="67">
        <v>5</v>
      </c>
      <c r="B148" s="71" t="s">
        <v>95</v>
      </c>
      <c r="C148" s="67">
        <v>200</v>
      </c>
      <c r="D148" s="72" t="s">
        <v>96</v>
      </c>
      <c r="E148" s="68">
        <v>0.02</v>
      </c>
      <c r="F148" s="68">
        <v>0.02</v>
      </c>
      <c r="G148" s="122">
        <v>500</v>
      </c>
      <c r="H148" s="122">
        <f t="shared" si="12"/>
        <v>10</v>
      </c>
      <c r="I148" s="67">
        <v>3.68</v>
      </c>
      <c r="J148" s="67">
        <v>3.48</v>
      </c>
      <c r="K148" s="67">
        <v>14.62</v>
      </c>
      <c r="L148" s="67">
        <v>104.52</v>
      </c>
      <c r="M148" s="67">
        <v>0.54</v>
      </c>
      <c r="N148" s="67" t="s">
        <v>70</v>
      </c>
      <c r="O148" s="66" t="s">
        <v>88</v>
      </c>
    </row>
    <row r="149" spans="1:28" ht="12" customHeight="1" x14ac:dyDescent="0.2">
      <c r="A149" s="195">
        <v>4</v>
      </c>
      <c r="B149" s="169" t="s">
        <v>140</v>
      </c>
      <c r="C149" s="166">
        <v>200</v>
      </c>
      <c r="D149" s="149" t="s">
        <v>51</v>
      </c>
      <c r="E149" s="150">
        <v>5.0000000000000001E-3</v>
      </c>
      <c r="F149" s="150">
        <v>5.0000000000000001E-3</v>
      </c>
      <c r="G149" s="150">
        <v>520</v>
      </c>
      <c r="H149" s="150">
        <f t="shared" si="12"/>
        <v>2.6</v>
      </c>
      <c r="I149" s="166">
        <v>1.2</v>
      </c>
      <c r="J149" s="166">
        <v>1.28</v>
      </c>
      <c r="K149" s="166">
        <v>11.88</v>
      </c>
      <c r="L149" s="166">
        <v>63.84</v>
      </c>
      <c r="M149" s="166">
        <v>0.24</v>
      </c>
      <c r="N149" s="166" t="s">
        <v>141</v>
      </c>
      <c r="O149" s="171" t="s">
        <v>88</v>
      </c>
      <c r="P149" s="228"/>
      <c r="Q149" s="225"/>
      <c r="R149" s="159"/>
      <c r="S149" s="158"/>
      <c r="T149" s="158"/>
      <c r="U149" s="158"/>
      <c r="V149" s="158"/>
      <c r="W149" s="225"/>
      <c r="X149" s="225"/>
      <c r="Y149" s="225"/>
      <c r="Z149" s="225"/>
      <c r="AA149" s="225"/>
      <c r="AB149" s="215"/>
    </row>
    <row r="150" spans="1:28" ht="12" customHeight="1" x14ac:dyDescent="0.2">
      <c r="A150" s="195"/>
      <c r="B150" s="196"/>
      <c r="C150" s="175"/>
      <c r="D150" s="149" t="s">
        <v>27</v>
      </c>
      <c r="E150" s="150">
        <v>0.01</v>
      </c>
      <c r="F150" s="150">
        <v>0.01</v>
      </c>
      <c r="G150" s="150">
        <v>51.75</v>
      </c>
      <c r="H150" s="150">
        <f t="shared" si="12"/>
        <v>0.51749999999999996</v>
      </c>
      <c r="I150" s="175"/>
      <c r="J150" s="175"/>
      <c r="K150" s="175"/>
      <c r="L150" s="175"/>
      <c r="M150" s="175"/>
      <c r="N150" s="175"/>
      <c r="O150" s="172"/>
      <c r="P150" s="228"/>
      <c r="Q150" s="225"/>
      <c r="R150" s="159"/>
      <c r="S150" s="158"/>
      <c r="T150" s="158"/>
      <c r="U150" s="158"/>
      <c r="V150" s="158"/>
      <c r="W150" s="225"/>
      <c r="X150" s="225"/>
      <c r="Y150" s="225"/>
      <c r="Z150" s="225"/>
      <c r="AA150" s="225"/>
      <c r="AB150" s="215"/>
    </row>
    <row r="151" spans="1:28" ht="12" customHeight="1" x14ac:dyDescent="0.2">
      <c r="A151" s="195"/>
      <c r="B151" s="196"/>
      <c r="C151" s="175"/>
      <c r="D151" s="149" t="s">
        <v>52</v>
      </c>
      <c r="E151" s="150">
        <v>0.11</v>
      </c>
      <c r="F151" s="150">
        <v>0.11</v>
      </c>
      <c r="G151" s="150">
        <v>0</v>
      </c>
      <c r="H151" s="150">
        <f t="shared" si="12"/>
        <v>0</v>
      </c>
      <c r="I151" s="175"/>
      <c r="J151" s="175"/>
      <c r="K151" s="175"/>
      <c r="L151" s="175"/>
      <c r="M151" s="175"/>
      <c r="N151" s="175"/>
      <c r="O151" s="172"/>
      <c r="P151" s="228"/>
      <c r="Q151" s="225"/>
      <c r="R151" s="159"/>
      <c r="S151" s="158"/>
      <c r="T151" s="158"/>
      <c r="U151" s="158"/>
      <c r="V151" s="158"/>
      <c r="W151" s="225"/>
      <c r="X151" s="225"/>
      <c r="Y151" s="225"/>
      <c r="Z151" s="225"/>
      <c r="AA151" s="225"/>
      <c r="AB151" s="215"/>
    </row>
    <row r="152" spans="1:28" ht="12" customHeight="1" x14ac:dyDescent="0.2">
      <c r="A152" s="207"/>
      <c r="B152" s="197"/>
      <c r="C152" s="176"/>
      <c r="D152" s="149" t="s">
        <v>25</v>
      </c>
      <c r="E152" s="153">
        <v>7.0000000000000007E-2</v>
      </c>
      <c r="F152" s="150">
        <v>7.0000000000000007E-2</v>
      </c>
      <c r="G152" s="150">
        <v>48.9</v>
      </c>
      <c r="H152" s="150">
        <f t="shared" si="12"/>
        <v>3.423</v>
      </c>
      <c r="I152" s="176"/>
      <c r="J152" s="176"/>
      <c r="K152" s="176"/>
      <c r="L152" s="176"/>
      <c r="M152" s="176"/>
      <c r="N152" s="176"/>
      <c r="O152" s="173"/>
      <c r="P152" s="229"/>
      <c r="Q152" s="226"/>
      <c r="R152" s="159"/>
      <c r="S152" s="158"/>
      <c r="T152" s="158"/>
      <c r="U152" s="158"/>
      <c r="V152" s="158"/>
      <c r="W152" s="226"/>
      <c r="X152" s="226"/>
      <c r="Y152" s="226"/>
      <c r="Z152" s="226"/>
      <c r="AA152" s="226"/>
      <c r="AB152" s="215"/>
    </row>
    <row r="153" spans="1:28" ht="12" customHeight="1" x14ac:dyDescent="0.2">
      <c r="A153" s="68">
        <v>5</v>
      </c>
      <c r="B153" s="104" t="s">
        <v>86</v>
      </c>
      <c r="C153" s="101">
        <v>100</v>
      </c>
      <c r="D153" s="104" t="s">
        <v>22</v>
      </c>
      <c r="E153" s="101">
        <v>0.12</v>
      </c>
      <c r="F153" s="101">
        <v>0.1</v>
      </c>
      <c r="G153" s="122">
        <v>50.45</v>
      </c>
      <c r="H153" s="122">
        <f>E153*G153</f>
        <v>6.0540000000000003</v>
      </c>
      <c r="I153" s="122">
        <v>0.4</v>
      </c>
      <c r="J153" s="122">
        <v>0.4</v>
      </c>
      <c r="K153" s="122">
        <v>9.8000000000000007</v>
      </c>
      <c r="L153" s="122">
        <v>44.4</v>
      </c>
      <c r="M153" s="30">
        <v>5</v>
      </c>
      <c r="N153" s="30" t="s">
        <v>74</v>
      </c>
      <c r="O153" s="127" t="s">
        <v>88</v>
      </c>
    </row>
    <row r="154" spans="1:28" ht="12" customHeight="1" x14ac:dyDescent="0.2">
      <c r="A154" s="192" t="s">
        <v>24</v>
      </c>
      <c r="B154" s="193"/>
      <c r="C154" s="193"/>
      <c r="D154" s="193"/>
      <c r="E154" s="193"/>
      <c r="F154" s="193"/>
      <c r="G154" s="124"/>
      <c r="H154" s="96">
        <f>H135+H136+H137+H138+H139+H140+H144+H145+H146+H149+H152+H153+H141+H142+H143+H150+H151</f>
        <v>58.589054000000012</v>
      </c>
      <c r="I154" s="54">
        <v>37.950000000000003</v>
      </c>
      <c r="J154" s="54">
        <f>J135+J144+J146+J149+J153</f>
        <v>18.46</v>
      </c>
      <c r="K154" s="54">
        <f>K135+K144+K146+K149+K153</f>
        <v>78.83</v>
      </c>
      <c r="L154" s="54">
        <v>633.26</v>
      </c>
      <c r="M154" s="54">
        <f>SUM(M135:M153)</f>
        <v>55.111999999999995</v>
      </c>
      <c r="N154" s="30"/>
      <c r="O154" s="41"/>
    </row>
    <row r="155" spans="1:28" ht="12.75" customHeight="1" x14ac:dyDescent="0.2">
      <c r="A155" s="80"/>
      <c r="B155" s="80"/>
      <c r="C155" s="80"/>
      <c r="D155" s="80"/>
      <c r="E155" s="80"/>
      <c r="F155" s="80"/>
      <c r="G155" s="126"/>
      <c r="H155" s="126"/>
      <c r="I155" s="80"/>
      <c r="J155" s="80"/>
      <c r="K155" s="80"/>
      <c r="L155" s="80"/>
      <c r="M155" s="80"/>
      <c r="N155" s="31"/>
      <c r="O155" s="44"/>
    </row>
    <row r="156" spans="1:28" ht="12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4"/>
      <c r="N156" s="34"/>
    </row>
    <row r="157" spans="1:28" ht="12" customHeight="1" x14ac:dyDescent="0.2">
      <c r="A157" s="192" t="s">
        <v>54</v>
      </c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214"/>
    </row>
    <row r="158" spans="1:28" ht="12" customHeight="1" x14ac:dyDescent="0.2">
      <c r="A158" s="181" t="s">
        <v>33</v>
      </c>
      <c r="B158" s="181"/>
      <c r="C158" s="181" t="s">
        <v>1</v>
      </c>
      <c r="D158" s="181" t="s">
        <v>2</v>
      </c>
      <c r="E158" s="181" t="s">
        <v>3</v>
      </c>
      <c r="F158" s="181" t="s">
        <v>4</v>
      </c>
      <c r="G158" s="181" t="s">
        <v>5</v>
      </c>
      <c r="H158" s="181" t="s">
        <v>6</v>
      </c>
      <c r="I158" s="181" t="s">
        <v>28</v>
      </c>
      <c r="J158" s="181" t="s">
        <v>29</v>
      </c>
      <c r="K158" s="181" t="s">
        <v>30</v>
      </c>
      <c r="L158" s="181" t="s">
        <v>7</v>
      </c>
      <c r="M158" s="208" t="s">
        <v>84</v>
      </c>
      <c r="N158" s="174" t="s">
        <v>31</v>
      </c>
      <c r="O158" s="202" t="s">
        <v>83</v>
      </c>
    </row>
    <row r="159" spans="1:28" ht="12" customHeight="1" x14ac:dyDescent="0.2">
      <c r="A159" s="195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209"/>
      <c r="N159" s="174"/>
      <c r="O159" s="203"/>
    </row>
    <row r="160" spans="1:28" ht="12" customHeight="1" x14ac:dyDescent="0.2">
      <c r="A160" s="24"/>
      <c r="B160" s="24" t="s">
        <v>8</v>
      </c>
      <c r="C160" s="24" t="s">
        <v>9</v>
      </c>
      <c r="D160" s="24"/>
      <c r="E160" s="24" t="s">
        <v>9</v>
      </c>
      <c r="F160" s="24" t="s">
        <v>9</v>
      </c>
      <c r="G160" s="123" t="s">
        <v>10</v>
      </c>
      <c r="H160" s="123" t="s">
        <v>11</v>
      </c>
      <c r="I160" s="24" t="s">
        <v>9</v>
      </c>
      <c r="J160" s="24" t="s">
        <v>9</v>
      </c>
      <c r="K160" s="24" t="s">
        <v>9</v>
      </c>
      <c r="L160" s="24" t="s">
        <v>9</v>
      </c>
      <c r="M160" s="25" t="s">
        <v>36</v>
      </c>
      <c r="N160" s="25"/>
      <c r="O160" s="37"/>
    </row>
    <row r="161" spans="1:15" ht="12" customHeight="1" x14ac:dyDescent="0.2">
      <c r="A161" s="166">
        <v>1</v>
      </c>
      <c r="B161" s="182" t="s">
        <v>106</v>
      </c>
      <c r="C161" s="166">
        <v>80</v>
      </c>
      <c r="D161" s="21" t="s">
        <v>44</v>
      </c>
      <c r="E161" s="135">
        <v>8.0500000000000002E-2</v>
      </c>
      <c r="F161" s="20">
        <v>7.4999999999999997E-2</v>
      </c>
      <c r="G161" s="122">
        <v>345</v>
      </c>
      <c r="H161" s="122">
        <f t="shared" ref="H161:H181" si="13">E161*G161</f>
        <v>27.772500000000001</v>
      </c>
      <c r="I161" s="190">
        <v>6.72</v>
      </c>
      <c r="J161" s="190">
        <v>6.67</v>
      </c>
      <c r="K161" s="166">
        <v>9.1199999999999992</v>
      </c>
      <c r="L161" s="190">
        <v>123.39</v>
      </c>
      <c r="M161" s="166">
        <v>1.94</v>
      </c>
      <c r="N161" s="166" t="s">
        <v>119</v>
      </c>
      <c r="O161" s="171" t="s">
        <v>88</v>
      </c>
    </row>
    <row r="162" spans="1:15" ht="12" customHeight="1" x14ac:dyDescent="0.2">
      <c r="A162" s="175"/>
      <c r="B162" s="183"/>
      <c r="C162" s="175"/>
      <c r="D162" s="21" t="s">
        <v>64</v>
      </c>
      <c r="E162" s="20">
        <v>1.2E-2</v>
      </c>
      <c r="F162" s="20">
        <v>1.2E-2</v>
      </c>
      <c r="G162" s="122">
        <v>31.96</v>
      </c>
      <c r="H162" s="122">
        <f t="shared" si="13"/>
        <v>0.38352000000000003</v>
      </c>
      <c r="I162" s="210"/>
      <c r="J162" s="210"/>
      <c r="K162" s="175"/>
      <c r="L162" s="210"/>
      <c r="M162" s="175"/>
      <c r="N162" s="175"/>
      <c r="O162" s="172"/>
    </row>
    <row r="163" spans="1:15" ht="12" customHeight="1" x14ac:dyDescent="0.2">
      <c r="A163" s="175"/>
      <c r="B163" s="183"/>
      <c r="C163" s="175"/>
      <c r="D163" s="72" t="s">
        <v>13</v>
      </c>
      <c r="E163" s="68">
        <v>1.2E-2</v>
      </c>
      <c r="F163" s="68">
        <v>0.01</v>
      </c>
      <c r="G163" s="122">
        <v>18.41</v>
      </c>
      <c r="H163" s="122">
        <f t="shared" si="13"/>
        <v>0.22092000000000001</v>
      </c>
      <c r="I163" s="210"/>
      <c r="J163" s="210"/>
      <c r="K163" s="175"/>
      <c r="L163" s="210"/>
      <c r="M163" s="175"/>
      <c r="N163" s="175"/>
      <c r="O163" s="172"/>
    </row>
    <row r="164" spans="1:15" ht="12" customHeight="1" x14ac:dyDescent="0.2">
      <c r="A164" s="175"/>
      <c r="B164" s="183"/>
      <c r="C164" s="175"/>
      <c r="D164" s="21" t="s">
        <v>25</v>
      </c>
      <c r="E164" s="20">
        <v>0.01</v>
      </c>
      <c r="F164" s="20">
        <v>0.01</v>
      </c>
      <c r="G164" s="122">
        <v>48.9</v>
      </c>
      <c r="H164" s="122">
        <f t="shared" si="13"/>
        <v>0.48899999999999999</v>
      </c>
      <c r="I164" s="210"/>
      <c r="J164" s="210"/>
      <c r="K164" s="175"/>
      <c r="L164" s="210"/>
      <c r="M164" s="175"/>
      <c r="N164" s="175"/>
      <c r="O164" s="172"/>
    </row>
    <row r="165" spans="1:15" ht="12" customHeight="1" x14ac:dyDescent="0.2">
      <c r="A165" s="175"/>
      <c r="B165" s="183"/>
      <c r="C165" s="175"/>
      <c r="D165" s="104" t="s">
        <v>56</v>
      </c>
      <c r="E165" s="163">
        <v>1.0999999999999999E-2</v>
      </c>
      <c r="F165" s="163">
        <v>0.01</v>
      </c>
      <c r="G165" s="163">
        <v>120</v>
      </c>
      <c r="H165" s="163">
        <f t="shared" si="13"/>
        <v>1.3199999999999998</v>
      </c>
      <c r="I165" s="210"/>
      <c r="J165" s="210"/>
      <c r="K165" s="175"/>
      <c r="L165" s="210"/>
      <c r="M165" s="175"/>
      <c r="N165" s="175"/>
      <c r="O165" s="172"/>
    </row>
    <row r="166" spans="1:15" ht="12" customHeight="1" x14ac:dyDescent="0.2">
      <c r="A166" s="175"/>
      <c r="B166" s="183"/>
      <c r="C166" s="175"/>
      <c r="D166" s="91" t="s">
        <v>98</v>
      </c>
      <c r="E166" s="90">
        <v>5.0000000000000001E-3</v>
      </c>
      <c r="F166" s="90">
        <v>5.0000000000000001E-3</v>
      </c>
      <c r="G166" s="122">
        <v>27.66</v>
      </c>
      <c r="H166" s="122">
        <f t="shared" si="13"/>
        <v>0.13830000000000001</v>
      </c>
      <c r="I166" s="210"/>
      <c r="J166" s="210"/>
      <c r="K166" s="175"/>
      <c r="L166" s="210"/>
      <c r="M166" s="175"/>
      <c r="N166" s="175"/>
      <c r="O166" s="172"/>
    </row>
    <row r="167" spans="1:15" ht="12" customHeight="1" x14ac:dyDescent="0.2">
      <c r="A167" s="175"/>
      <c r="B167" s="183"/>
      <c r="C167" s="175"/>
      <c r="D167" s="91" t="s">
        <v>13</v>
      </c>
      <c r="E167" s="90">
        <v>5.0000000000000001E-3</v>
      </c>
      <c r="F167" s="90">
        <v>5.0000000000000001E-3</v>
      </c>
      <c r="G167" s="122">
        <v>18.41</v>
      </c>
      <c r="H167" s="122">
        <f t="shared" si="13"/>
        <v>9.2050000000000007E-2</v>
      </c>
      <c r="I167" s="210"/>
      <c r="J167" s="210"/>
      <c r="K167" s="175"/>
      <c r="L167" s="210"/>
      <c r="M167" s="175"/>
      <c r="N167" s="175"/>
      <c r="O167" s="172"/>
    </row>
    <row r="168" spans="1:15" ht="12" customHeight="1" x14ac:dyDescent="0.2">
      <c r="A168" s="175"/>
      <c r="B168" s="183"/>
      <c r="C168" s="175"/>
      <c r="D168" s="91" t="s">
        <v>12</v>
      </c>
      <c r="E168" s="90">
        <v>3.0000000000000001E-3</v>
      </c>
      <c r="F168" s="90">
        <v>3.0000000000000001E-3</v>
      </c>
      <c r="G168" s="122">
        <v>104.21</v>
      </c>
      <c r="H168" s="122">
        <f t="shared" si="13"/>
        <v>0.31262999999999996</v>
      </c>
      <c r="I168" s="210"/>
      <c r="J168" s="210"/>
      <c r="K168" s="175"/>
      <c r="L168" s="210"/>
      <c r="M168" s="175"/>
      <c r="N168" s="175"/>
      <c r="O168" s="172"/>
    </row>
    <row r="169" spans="1:15" ht="12" customHeight="1" x14ac:dyDescent="0.2">
      <c r="A169" s="175"/>
      <c r="B169" s="183"/>
      <c r="C169" s="175"/>
      <c r="D169" s="91" t="s">
        <v>50</v>
      </c>
      <c r="E169" s="90">
        <v>2E-3</v>
      </c>
      <c r="F169" s="90">
        <v>2E-3</v>
      </c>
      <c r="G169" s="122">
        <v>127.44</v>
      </c>
      <c r="H169" s="122">
        <f t="shared" si="13"/>
        <v>0.25488</v>
      </c>
      <c r="I169" s="210"/>
      <c r="J169" s="210"/>
      <c r="K169" s="175"/>
      <c r="L169" s="210"/>
      <c r="M169" s="175"/>
      <c r="N169" s="175"/>
      <c r="O169" s="172"/>
    </row>
    <row r="170" spans="1:15" ht="12" customHeight="1" x14ac:dyDescent="0.2">
      <c r="A170" s="176"/>
      <c r="B170" s="213"/>
      <c r="C170" s="176"/>
      <c r="D170" s="21" t="s">
        <v>23</v>
      </c>
      <c r="E170" s="20">
        <v>5.0000000000000001E-3</v>
      </c>
      <c r="F170" s="20">
        <v>5.0000000000000001E-3</v>
      </c>
      <c r="G170" s="122">
        <v>14.41</v>
      </c>
      <c r="H170" s="122">
        <f t="shared" si="13"/>
        <v>7.2050000000000003E-2</v>
      </c>
      <c r="I170" s="211"/>
      <c r="J170" s="211"/>
      <c r="K170" s="176"/>
      <c r="L170" s="211"/>
      <c r="M170" s="176"/>
      <c r="N170" s="176"/>
      <c r="O170" s="173"/>
    </row>
    <row r="171" spans="1:15" ht="12" customHeight="1" x14ac:dyDescent="0.2">
      <c r="A171" s="166">
        <v>2</v>
      </c>
      <c r="B171" s="169" t="s">
        <v>120</v>
      </c>
      <c r="C171" s="166">
        <v>100</v>
      </c>
      <c r="D171" s="133" t="s">
        <v>121</v>
      </c>
      <c r="E171" s="132">
        <v>0.1</v>
      </c>
      <c r="F171" s="132">
        <v>0.08</v>
      </c>
      <c r="G171" s="132">
        <v>16.75</v>
      </c>
      <c r="H171" s="1">
        <f t="shared" si="13"/>
        <v>1.675</v>
      </c>
      <c r="I171" s="166">
        <v>1.44</v>
      </c>
      <c r="J171" s="166">
        <v>10.08</v>
      </c>
      <c r="K171" s="166">
        <v>9.5500000000000007</v>
      </c>
      <c r="L171" s="166">
        <v>134.68</v>
      </c>
      <c r="M171" s="166">
        <v>20.399999999999999</v>
      </c>
      <c r="N171" s="166" t="s">
        <v>123</v>
      </c>
      <c r="O171" s="171" t="s">
        <v>87</v>
      </c>
    </row>
    <row r="172" spans="1:15" ht="12" customHeight="1" x14ac:dyDescent="0.2">
      <c r="A172" s="167"/>
      <c r="B172" s="196"/>
      <c r="C172" s="175"/>
      <c r="D172" s="133" t="s">
        <v>13</v>
      </c>
      <c r="E172" s="132">
        <v>5.0000000000000001E-3</v>
      </c>
      <c r="F172" s="132">
        <v>4.0000000000000001E-3</v>
      </c>
      <c r="G172" s="132">
        <v>18.41</v>
      </c>
      <c r="H172" s="1">
        <f>E172*G172</f>
        <v>9.2050000000000007E-2</v>
      </c>
      <c r="I172" s="167"/>
      <c r="J172" s="167"/>
      <c r="K172" s="167"/>
      <c r="L172" s="167"/>
      <c r="M172" s="167"/>
      <c r="N172" s="167"/>
      <c r="O172" s="187"/>
    </row>
    <row r="173" spans="1:15" ht="12" customHeight="1" x14ac:dyDescent="0.2">
      <c r="A173" s="167"/>
      <c r="B173" s="196"/>
      <c r="C173" s="175"/>
      <c r="D173" s="133" t="s">
        <v>122</v>
      </c>
      <c r="E173" s="132">
        <v>0.01</v>
      </c>
      <c r="F173" s="132">
        <v>0.01</v>
      </c>
      <c r="G173" s="132">
        <v>104.21</v>
      </c>
      <c r="H173" s="1">
        <f t="shared" ref="H173:H176" si="14">E173*G173</f>
        <v>1.0421</v>
      </c>
      <c r="I173" s="167"/>
      <c r="J173" s="167"/>
      <c r="K173" s="167"/>
      <c r="L173" s="167"/>
      <c r="M173" s="167"/>
      <c r="N173" s="167"/>
      <c r="O173" s="187"/>
    </row>
    <row r="174" spans="1:15" ht="12" customHeight="1" x14ac:dyDescent="0.2">
      <c r="A174" s="167"/>
      <c r="B174" s="196"/>
      <c r="C174" s="175"/>
      <c r="D174" s="133" t="s">
        <v>27</v>
      </c>
      <c r="E174" s="132">
        <v>5.0000000000000001E-3</v>
      </c>
      <c r="F174" s="132">
        <v>5.0000000000000001E-3</v>
      </c>
      <c r="G174" s="132">
        <v>51.75</v>
      </c>
      <c r="H174" s="1">
        <f t="shared" si="14"/>
        <v>0.25874999999999998</v>
      </c>
      <c r="I174" s="167"/>
      <c r="J174" s="167"/>
      <c r="K174" s="167"/>
      <c r="L174" s="167"/>
      <c r="M174" s="167"/>
      <c r="N174" s="167"/>
      <c r="O174" s="187"/>
    </row>
    <row r="175" spans="1:15" ht="12" customHeight="1" x14ac:dyDescent="0.2">
      <c r="A175" s="167"/>
      <c r="B175" s="196"/>
      <c r="C175" s="175"/>
      <c r="D175" s="133" t="s">
        <v>107</v>
      </c>
      <c r="E175" s="132">
        <v>2.5000000000000001E-3</v>
      </c>
      <c r="F175" s="132">
        <v>2.5000000000000001E-3</v>
      </c>
      <c r="G175" s="132">
        <v>14.41</v>
      </c>
      <c r="H175" s="1">
        <f t="shared" si="14"/>
        <v>3.6025000000000001E-2</v>
      </c>
      <c r="I175" s="167"/>
      <c r="J175" s="167"/>
      <c r="K175" s="167"/>
      <c r="L175" s="167"/>
      <c r="M175" s="167"/>
      <c r="N175" s="167"/>
      <c r="O175" s="187"/>
    </row>
    <row r="176" spans="1:15" ht="12" customHeight="1" x14ac:dyDescent="0.2">
      <c r="A176" s="168"/>
      <c r="B176" s="196"/>
      <c r="C176" s="175"/>
      <c r="D176" s="133" t="s">
        <v>14</v>
      </c>
      <c r="E176" s="132">
        <v>2.5000000000000001E-2</v>
      </c>
      <c r="F176" s="132">
        <v>0.02</v>
      </c>
      <c r="G176" s="132">
        <v>25.91</v>
      </c>
      <c r="H176" s="1">
        <f t="shared" si="14"/>
        <v>0.64775000000000005</v>
      </c>
      <c r="I176" s="168"/>
      <c r="J176" s="168"/>
      <c r="K176" s="168"/>
      <c r="L176" s="168"/>
      <c r="M176" s="168"/>
      <c r="N176" s="168"/>
      <c r="O176" s="204"/>
    </row>
    <row r="177" spans="1:15" ht="15" customHeight="1" x14ac:dyDescent="0.2">
      <c r="A177" s="20">
        <v>3</v>
      </c>
      <c r="B177" s="21" t="s">
        <v>18</v>
      </c>
      <c r="C177" s="20">
        <v>50</v>
      </c>
      <c r="D177" s="21" t="s">
        <v>19</v>
      </c>
      <c r="E177" s="20">
        <v>0.05</v>
      </c>
      <c r="F177" s="20">
        <v>0.05</v>
      </c>
      <c r="G177" s="122">
        <v>31.96</v>
      </c>
      <c r="H177" s="122">
        <f t="shared" si="13"/>
        <v>1.5980000000000001</v>
      </c>
      <c r="I177" s="122">
        <v>20</v>
      </c>
      <c r="J177" s="122">
        <v>1.2</v>
      </c>
      <c r="K177" s="122">
        <v>20</v>
      </c>
      <c r="L177" s="122">
        <v>170.8</v>
      </c>
      <c r="M177" s="30">
        <v>0</v>
      </c>
      <c r="N177" s="30" t="s">
        <v>71</v>
      </c>
      <c r="O177" s="127" t="s">
        <v>88</v>
      </c>
    </row>
    <row r="178" spans="1:15" ht="12" customHeight="1" x14ac:dyDescent="0.2">
      <c r="A178" s="195">
        <v>4</v>
      </c>
      <c r="B178" s="169" t="s">
        <v>47</v>
      </c>
      <c r="C178" s="166">
        <v>200</v>
      </c>
      <c r="D178" s="21" t="s">
        <v>48</v>
      </c>
      <c r="E178" s="20">
        <v>4.0000000000000001E-3</v>
      </c>
      <c r="F178" s="20">
        <v>4.0000000000000001E-3</v>
      </c>
      <c r="G178" s="122">
        <v>441.66</v>
      </c>
      <c r="H178" s="122">
        <f t="shared" si="13"/>
        <v>1.7666400000000002</v>
      </c>
      <c r="I178" s="166">
        <v>3.68</v>
      </c>
      <c r="J178" s="166">
        <v>3.48</v>
      </c>
      <c r="K178" s="166">
        <v>14.62</v>
      </c>
      <c r="L178" s="166">
        <v>104.52</v>
      </c>
      <c r="M178" s="166">
        <v>0.54</v>
      </c>
      <c r="N178" s="166" t="s">
        <v>70</v>
      </c>
      <c r="O178" s="171" t="s">
        <v>88</v>
      </c>
    </row>
    <row r="179" spans="1:15" ht="12" customHeight="1" x14ac:dyDescent="0.2">
      <c r="A179" s="195"/>
      <c r="B179" s="196"/>
      <c r="C179" s="175"/>
      <c r="D179" s="21" t="s">
        <v>27</v>
      </c>
      <c r="E179" s="20">
        <v>0.01</v>
      </c>
      <c r="F179" s="20">
        <v>0.01</v>
      </c>
      <c r="G179" s="122">
        <v>51.75</v>
      </c>
      <c r="H179" s="122">
        <f t="shared" si="13"/>
        <v>0.51749999999999996</v>
      </c>
      <c r="I179" s="175"/>
      <c r="J179" s="175"/>
      <c r="K179" s="175"/>
      <c r="L179" s="175"/>
      <c r="M179" s="175"/>
      <c r="N179" s="175"/>
      <c r="O179" s="172"/>
    </row>
    <row r="180" spans="1:15" ht="12" customHeight="1" x14ac:dyDescent="0.2">
      <c r="A180" s="195"/>
      <c r="B180" s="196"/>
      <c r="C180" s="175"/>
      <c r="D180" s="21" t="s">
        <v>52</v>
      </c>
      <c r="E180" s="20">
        <v>0.11</v>
      </c>
      <c r="F180" s="20">
        <v>0.11</v>
      </c>
      <c r="G180" s="122">
        <v>0</v>
      </c>
      <c r="H180" s="122">
        <f t="shared" si="13"/>
        <v>0</v>
      </c>
      <c r="I180" s="175"/>
      <c r="J180" s="175"/>
      <c r="K180" s="175"/>
      <c r="L180" s="175"/>
      <c r="M180" s="175"/>
      <c r="N180" s="175"/>
      <c r="O180" s="172"/>
    </row>
    <row r="181" spans="1:15" ht="12" customHeight="1" x14ac:dyDescent="0.2">
      <c r="A181" s="195"/>
      <c r="B181" s="197"/>
      <c r="C181" s="176"/>
      <c r="D181" s="21" t="s">
        <v>25</v>
      </c>
      <c r="E181" s="119">
        <v>7.8E-2</v>
      </c>
      <c r="F181" s="20">
        <v>0.08</v>
      </c>
      <c r="G181" s="122">
        <v>48.9</v>
      </c>
      <c r="H181" s="122">
        <f t="shared" si="13"/>
        <v>3.8142</v>
      </c>
      <c r="I181" s="176"/>
      <c r="J181" s="176"/>
      <c r="K181" s="176"/>
      <c r="L181" s="176"/>
      <c r="M181" s="176"/>
      <c r="N181" s="176"/>
      <c r="O181" s="173"/>
    </row>
    <row r="182" spans="1:15" ht="12" customHeight="1" x14ac:dyDescent="0.2">
      <c r="A182" s="140">
        <v>5</v>
      </c>
      <c r="B182" s="141" t="s">
        <v>61</v>
      </c>
      <c r="C182" s="140">
        <v>100</v>
      </c>
      <c r="D182" s="141" t="s">
        <v>62</v>
      </c>
      <c r="E182" s="146">
        <v>0.11</v>
      </c>
      <c r="F182" s="140">
        <v>0.1</v>
      </c>
      <c r="G182" s="140">
        <v>150</v>
      </c>
      <c r="H182" s="140">
        <f>E182*G182</f>
        <v>16.5</v>
      </c>
      <c r="I182" s="140">
        <v>0.8</v>
      </c>
      <c r="J182" s="140">
        <v>0.2</v>
      </c>
      <c r="K182" s="140">
        <v>7.5</v>
      </c>
      <c r="L182" s="140">
        <v>35</v>
      </c>
      <c r="M182" s="30">
        <v>38</v>
      </c>
      <c r="N182" s="39" t="s">
        <v>81</v>
      </c>
      <c r="O182" s="142" t="s">
        <v>88</v>
      </c>
    </row>
    <row r="183" spans="1:15" ht="12" customHeight="1" x14ac:dyDescent="0.2">
      <c r="A183" s="192" t="s">
        <v>24</v>
      </c>
      <c r="B183" s="193"/>
      <c r="C183" s="193"/>
      <c r="D183" s="193"/>
      <c r="E183" s="193"/>
      <c r="F183" s="193"/>
      <c r="G183" s="124"/>
      <c r="H183" s="96">
        <f>SUM(H161:H182)</f>
        <v>59.003865000000005</v>
      </c>
      <c r="I183" s="54">
        <f>SUM(I161:I182)</f>
        <v>32.64</v>
      </c>
      <c r="J183" s="54">
        <f>SUM(J161:J182)</f>
        <v>21.63</v>
      </c>
      <c r="K183" s="54">
        <f>SUM(K161:K182)</f>
        <v>60.79</v>
      </c>
      <c r="L183" s="54">
        <v>568.39</v>
      </c>
      <c r="M183" s="54">
        <f>SUM(M161:M182)</f>
        <v>60.879999999999995</v>
      </c>
      <c r="N183" s="30"/>
      <c r="O183" s="41"/>
    </row>
    <row r="184" spans="1:15" ht="12" customHeight="1" x14ac:dyDescent="0.2">
      <c r="A184" s="27"/>
      <c r="B184" s="27"/>
      <c r="C184" s="27"/>
      <c r="D184" s="27"/>
      <c r="E184" s="27"/>
      <c r="F184" s="27"/>
      <c r="G184" s="126"/>
      <c r="H184" s="126"/>
      <c r="I184" s="27"/>
      <c r="J184" s="27"/>
      <c r="K184" s="27"/>
      <c r="L184" s="27"/>
      <c r="M184" s="27"/>
      <c r="N184" s="31"/>
      <c r="O184" s="44"/>
    </row>
    <row r="185" spans="1:15" ht="12" customHeight="1" x14ac:dyDescent="0.2">
      <c r="A185" s="43"/>
      <c r="B185" s="82"/>
      <c r="C185" s="82"/>
      <c r="D185" s="82"/>
      <c r="E185" s="82"/>
      <c r="F185" s="82"/>
      <c r="G185" s="128"/>
      <c r="H185" s="126"/>
      <c r="I185" s="80"/>
      <c r="J185" s="80"/>
      <c r="K185" s="80"/>
      <c r="L185" s="80"/>
      <c r="M185" s="80"/>
      <c r="N185" s="31"/>
      <c r="O185" s="8"/>
    </row>
    <row r="186" spans="1:15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4"/>
      <c r="N186" s="34"/>
    </row>
    <row r="187" spans="1:15" ht="11.25" customHeight="1" x14ac:dyDescent="0.2">
      <c r="A187" s="192" t="s">
        <v>57</v>
      </c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214"/>
    </row>
    <row r="188" spans="1:15" ht="12" customHeight="1" x14ac:dyDescent="0.2">
      <c r="A188" s="181" t="s">
        <v>33</v>
      </c>
      <c r="B188" s="181"/>
      <c r="C188" s="181" t="s">
        <v>1</v>
      </c>
      <c r="D188" s="181" t="s">
        <v>2</v>
      </c>
      <c r="E188" s="181" t="s">
        <v>3</v>
      </c>
      <c r="F188" s="181" t="s">
        <v>4</v>
      </c>
      <c r="G188" s="181" t="s">
        <v>5</v>
      </c>
      <c r="H188" s="181" t="s">
        <v>6</v>
      </c>
      <c r="I188" s="181" t="s">
        <v>28</v>
      </c>
      <c r="J188" s="181" t="s">
        <v>29</v>
      </c>
      <c r="K188" s="181" t="s">
        <v>30</v>
      </c>
      <c r="L188" s="181" t="s">
        <v>7</v>
      </c>
      <c r="M188" s="208" t="s">
        <v>84</v>
      </c>
      <c r="N188" s="174" t="s">
        <v>31</v>
      </c>
      <c r="O188" s="202" t="s">
        <v>83</v>
      </c>
    </row>
    <row r="189" spans="1:15" ht="9" customHeight="1" x14ac:dyDescent="0.2">
      <c r="A189" s="195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209"/>
      <c r="N189" s="174"/>
      <c r="O189" s="203"/>
    </row>
    <row r="190" spans="1:15" ht="9" customHeight="1" x14ac:dyDescent="0.2">
      <c r="A190" s="24"/>
      <c r="B190" s="24" t="s">
        <v>8</v>
      </c>
      <c r="C190" s="24" t="s">
        <v>9</v>
      </c>
      <c r="D190" s="24"/>
      <c r="E190" s="24" t="s">
        <v>9</v>
      </c>
      <c r="F190" s="24" t="s">
        <v>9</v>
      </c>
      <c r="G190" s="123" t="s">
        <v>10</v>
      </c>
      <c r="H190" s="123" t="s">
        <v>11</v>
      </c>
      <c r="I190" s="24" t="s">
        <v>9</v>
      </c>
      <c r="J190" s="24" t="s">
        <v>9</v>
      </c>
      <c r="K190" s="24" t="s">
        <v>9</v>
      </c>
      <c r="L190" s="24" t="s">
        <v>9</v>
      </c>
      <c r="M190" s="25" t="s">
        <v>36</v>
      </c>
      <c r="N190" s="25"/>
      <c r="O190" s="36"/>
    </row>
    <row r="191" spans="1:15" ht="12" customHeight="1" x14ac:dyDescent="0.2">
      <c r="A191" s="195">
        <v>1</v>
      </c>
      <c r="B191" s="194" t="s">
        <v>110</v>
      </c>
      <c r="C191" s="195">
        <v>80</v>
      </c>
      <c r="D191" s="104" t="s">
        <v>44</v>
      </c>
      <c r="E191" s="165">
        <v>0.105</v>
      </c>
      <c r="F191" s="101">
        <v>0.08</v>
      </c>
      <c r="G191" s="122">
        <v>345</v>
      </c>
      <c r="H191" s="122">
        <f t="shared" ref="H191:H198" si="15">E191*G191</f>
        <v>36.225000000000001</v>
      </c>
      <c r="I191" s="195">
        <v>8.5299999999999994</v>
      </c>
      <c r="J191" s="195">
        <v>9.6999999999999993</v>
      </c>
      <c r="K191" s="195">
        <v>9.6</v>
      </c>
      <c r="L191" s="195">
        <v>162.82</v>
      </c>
      <c r="M191" s="195">
        <v>0.08</v>
      </c>
      <c r="N191" s="195" t="s">
        <v>111</v>
      </c>
      <c r="O191" s="180" t="s">
        <v>88</v>
      </c>
    </row>
    <row r="192" spans="1:15" ht="10.5" customHeight="1" x14ac:dyDescent="0.2">
      <c r="A192" s="195"/>
      <c r="B192" s="194"/>
      <c r="C192" s="195"/>
      <c r="D192" s="104" t="s">
        <v>23</v>
      </c>
      <c r="E192" s="101">
        <v>5.0000000000000001E-3</v>
      </c>
      <c r="F192" s="101">
        <v>5.0000000000000001E-3</v>
      </c>
      <c r="G192" s="122">
        <v>14.41</v>
      </c>
      <c r="H192" s="122">
        <f t="shared" si="15"/>
        <v>7.2050000000000003E-2</v>
      </c>
      <c r="I192" s="195"/>
      <c r="J192" s="195"/>
      <c r="K192" s="195"/>
      <c r="L192" s="195"/>
      <c r="M192" s="195"/>
      <c r="N192" s="195"/>
      <c r="O192" s="180"/>
    </row>
    <row r="193" spans="1:15" ht="0.75" hidden="1" customHeight="1" x14ac:dyDescent="0.2">
      <c r="A193" s="195"/>
      <c r="B193" s="194"/>
      <c r="C193" s="195"/>
      <c r="D193" s="104" t="s">
        <v>59</v>
      </c>
      <c r="E193" s="101">
        <v>2.5000000000000001E-2</v>
      </c>
      <c r="F193" s="101">
        <v>2.5000000000000001E-2</v>
      </c>
      <c r="G193" s="122">
        <v>47</v>
      </c>
      <c r="H193" s="122">
        <f t="shared" si="15"/>
        <v>1.175</v>
      </c>
      <c r="I193" s="195"/>
      <c r="J193" s="195"/>
      <c r="K193" s="195"/>
      <c r="L193" s="195"/>
      <c r="M193" s="195"/>
      <c r="N193" s="195"/>
      <c r="O193" s="180"/>
    </row>
    <row r="194" spans="1:15" ht="12" customHeight="1" x14ac:dyDescent="0.2">
      <c r="A194" s="195"/>
      <c r="B194" s="194"/>
      <c r="C194" s="195"/>
      <c r="D194" s="104" t="s">
        <v>13</v>
      </c>
      <c r="E194" s="101">
        <v>0.01</v>
      </c>
      <c r="F194" s="101">
        <v>8.0000000000000002E-3</v>
      </c>
      <c r="G194" s="122">
        <v>18.41</v>
      </c>
      <c r="H194" s="122">
        <f t="shared" si="15"/>
        <v>0.18410000000000001</v>
      </c>
      <c r="I194" s="195"/>
      <c r="J194" s="195"/>
      <c r="K194" s="195"/>
      <c r="L194" s="195"/>
      <c r="M194" s="195"/>
      <c r="N194" s="195"/>
      <c r="O194" s="180"/>
    </row>
    <row r="195" spans="1:15" ht="12" customHeight="1" x14ac:dyDescent="0.2">
      <c r="A195" s="195"/>
      <c r="B195" s="194"/>
      <c r="C195" s="195"/>
      <c r="D195" s="104" t="s">
        <v>23</v>
      </c>
      <c r="E195" s="101">
        <v>4.0000000000000001E-3</v>
      </c>
      <c r="F195" s="101">
        <v>4.0000000000000001E-3</v>
      </c>
      <c r="G195" s="122">
        <v>14.41</v>
      </c>
      <c r="H195" s="122">
        <f t="shared" si="15"/>
        <v>5.7640000000000004E-2</v>
      </c>
      <c r="I195" s="195"/>
      <c r="J195" s="195"/>
      <c r="K195" s="195"/>
      <c r="L195" s="195"/>
      <c r="M195" s="195"/>
      <c r="N195" s="195"/>
      <c r="O195" s="180"/>
    </row>
    <row r="196" spans="1:15" ht="12" customHeight="1" x14ac:dyDescent="0.2">
      <c r="A196" s="195"/>
      <c r="B196" s="194"/>
      <c r="C196" s="195"/>
      <c r="D196" s="104" t="s">
        <v>38</v>
      </c>
      <c r="E196" s="101">
        <v>0.01</v>
      </c>
      <c r="F196" s="101">
        <v>0.01</v>
      </c>
      <c r="G196" s="122">
        <v>27.66</v>
      </c>
      <c r="H196" s="122">
        <f t="shared" si="15"/>
        <v>0.27660000000000001</v>
      </c>
      <c r="I196" s="195"/>
      <c r="J196" s="195"/>
      <c r="K196" s="195"/>
      <c r="L196" s="195"/>
      <c r="M196" s="195"/>
      <c r="N196" s="195"/>
      <c r="O196" s="180"/>
    </row>
    <row r="197" spans="1:15" ht="12.75" customHeight="1" x14ac:dyDescent="0.2">
      <c r="A197" s="195"/>
      <c r="B197" s="194"/>
      <c r="C197" s="195"/>
      <c r="D197" s="104" t="s">
        <v>56</v>
      </c>
      <c r="E197" s="163">
        <v>1.0999999999999999E-2</v>
      </c>
      <c r="F197" s="163">
        <v>0.01</v>
      </c>
      <c r="G197" s="163">
        <v>120</v>
      </c>
      <c r="H197" s="163">
        <f t="shared" si="15"/>
        <v>1.3199999999999998</v>
      </c>
      <c r="I197" s="195"/>
      <c r="J197" s="195"/>
      <c r="K197" s="195"/>
      <c r="L197" s="195"/>
      <c r="M197" s="195"/>
      <c r="N197" s="195"/>
      <c r="O197" s="180"/>
    </row>
    <row r="198" spans="1:15" ht="12" customHeight="1" x14ac:dyDescent="0.2">
      <c r="A198" s="195"/>
      <c r="B198" s="194"/>
      <c r="C198" s="195"/>
      <c r="D198" s="104" t="s">
        <v>52</v>
      </c>
      <c r="E198" s="101">
        <v>0.14000000000000001</v>
      </c>
      <c r="F198" s="101">
        <v>0.14000000000000001</v>
      </c>
      <c r="G198" s="122">
        <v>0</v>
      </c>
      <c r="H198" s="122">
        <f t="shared" si="15"/>
        <v>0</v>
      </c>
      <c r="I198" s="195"/>
      <c r="J198" s="195"/>
      <c r="K198" s="195"/>
      <c r="L198" s="195"/>
      <c r="M198" s="195"/>
      <c r="N198" s="195"/>
      <c r="O198" s="180"/>
    </row>
    <row r="199" spans="1:15" ht="12" customHeight="1" x14ac:dyDescent="0.2">
      <c r="A199" s="195"/>
      <c r="B199" s="194"/>
      <c r="C199" s="195"/>
      <c r="D199" s="104" t="s">
        <v>12</v>
      </c>
      <c r="E199" s="101">
        <v>2E-3</v>
      </c>
      <c r="F199" s="101">
        <v>2E-3</v>
      </c>
      <c r="G199" s="122">
        <v>104.21</v>
      </c>
      <c r="H199" s="122">
        <f>E199*G199</f>
        <v>0.20841999999999999</v>
      </c>
      <c r="I199" s="195"/>
      <c r="J199" s="195"/>
      <c r="K199" s="195"/>
      <c r="L199" s="195"/>
      <c r="M199" s="195"/>
      <c r="N199" s="195"/>
      <c r="O199" s="180"/>
    </row>
    <row r="200" spans="1:15" ht="12" customHeight="1" x14ac:dyDescent="0.2">
      <c r="A200" s="195"/>
      <c r="B200" s="194"/>
      <c r="C200" s="195"/>
      <c r="D200" s="104" t="s">
        <v>13</v>
      </c>
      <c r="E200" s="101">
        <v>5.0000000000000001E-3</v>
      </c>
      <c r="F200" s="101">
        <v>5.0000000000000001E-3</v>
      </c>
      <c r="G200" s="122">
        <v>18.41</v>
      </c>
      <c r="H200" s="122">
        <f t="shared" ref="H200:H210" si="16">E200*G200</f>
        <v>9.2050000000000007E-2</v>
      </c>
      <c r="I200" s="195"/>
      <c r="J200" s="195"/>
      <c r="K200" s="195"/>
      <c r="L200" s="195"/>
      <c r="M200" s="195"/>
      <c r="N200" s="195"/>
      <c r="O200" s="180"/>
    </row>
    <row r="201" spans="1:15" ht="12" customHeight="1" x14ac:dyDescent="0.2">
      <c r="A201" s="195"/>
      <c r="B201" s="194"/>
      <c r="C201" s="195"/>
      <c r="D201" s="104" t="s">
        <v>12</v>
      </c>
      <c r="E201" s="101">
        <v>3.0000000000000001E-3</v>
      </c>
      <c r="F201" s="101">
        <v>3.0000000000000001E-3</v>
      </c>
      <c r="G201" s="122">
        <v>104.21</v>
      </c>
      <c r="H201" s="122">
        <f t="shared" si="16"/>
        <v>0.31262999999999996</v>
      </c>
      <c r="I201" s="195"/>
      <c r="J201" s="195"/>
      <c r="K201" s="195"/>
      <c r="L201" s="195"/>
      <c r="M201" s="195"/>
      <c r="N201" s="195"/>
      <c r="O201" s="180"/>
    </row>
    <row r="202" spans="1:15" ht="12" customHeight="1" x14ac:dyDescent="0.2">
      <c r="A202" s="195"/>
      <c r="B202" s="194"/>
      <c r="C202" s="195"/>
      <c r="D202" s="104" t="s">
        <v>50</v>
      </c>
      <c r="E202" s="101">
        <v>2E-3</v>
      </c>
      <c r="F202" s="101">
        <v>2E-3</v>
      </c>
      <c r="G202" s="122">
        <v>127.44</v>
      </c>
      <c r="H202" s="122">
        <f t="shared" si="16"/>
        <v>0.25488</v>
      </c>
      <c r="I202" s="195"/>
      <c r="J202" s="195"/>
      <c r="K202" s="195"/>
      <c r="L202" s="195"/>
      <c r="M202" s="195"/>
      <c r="N202" s="195"/>
      <c r="O202" s="180"/>
    </row>
    <row r="203" spans="1:15" ht="12" customHeight="1" x14ac:dyDescent="0.2">
      <c r="A203" s="166">
        <v>2</v>
      </c>
      <c r="B203" s="182" t="s">
        <v>153</v>
      </c>
      <c r="C203" s="166">
        <v>150</v>
      </c>
      <c r="D203" s="98" t="s">
        <v>15</v>
      </c>
      <c r="E203" s="97">
        <v>0.05</v>
      </c>
      <c r="F203" s="97">
        <v>0.05</v>
      </c>
      <c r="G203" s="122">
        <v>50.5</v>
      </c>
      <c r="H203" s="122">
        <f t="shared" si="16"/>
        <v>2.5250000000000004</v>
      </c>
      <c r="I203" s="254">
        <v>3.7</v>
      </c>
      <c r="J203" s="254">
        <v>4.24</v>
      </c>
      <c r="K203" s="254">
        <v>40.98</v>
      </c>
      <c r="L203" s="254">
        <v>216.88</v>
      </c>
      <c r="M203" s="254">
        <v>1.944</v>
      </c>
      <c r="N203" s="195" t="s">
        <v>79</v>
      </c>
      <c r="O203" s="180" t="s">
        <v>88</v>
      </c>
    </row>
    <row r="204" spans="1:15" ht="12" customHeight="1" x14ac:dyDescent="0.2">
      <c r="A204" s="167"/>
      <c r="B204" s="189"/>
      <c r="C204" s="167"/>
      <c r="D204" s="104" t="s">
        <v>23</v>
      </c>
      <c r="E204" s="101">
        <v>4.0000000000000001E-3</v>
      </c>
      <c r="F204" s="101">
        <v>4.0000000000000001E-3</v>
      </c>
      <c r="G204" s="122">
        <v>14.41</v>
      </c>
      <c r="H204" s="122">
        <f t="shared" si="16"/>
        <v>5.7640000000000004E-2</v>
      </c>
      <c r="I204" s="254"/>
      <c r="J204" s="254"/>
      <c r="K204" s="254"/>
      <c r="L204" s="254"/>
      <c r="M204" s="254"/>
      <c r="N204" s="195"/>
      <c r="O204" s="180"/>
    </row>
    <row r="205" spans="1:15" ht="12" customHeight="1" x14ac:dyDescent="0.2">
      <c r="A205" s="168"/>
      <c r="B205" s="256"/>
      <c r="C205" s="168"/>
      <c r="D205" s="104" t="s">
        <v>97</v>
      </c>
      <c r="E205" s="101">
        <v>4.4999999999999997E-3</v>
      </c>
      <c r="F205" s="101">
        <v>4.4999999999999997E-3</v>
      </c>
      <c r="G205" s="122">
        <v>421.07</v>
      </c>
      <c r="H205" s="122">
        <f t="shared" si="16"/>
        <v>1.8948149999999999</v>
      </c>
      <c r="I205" s="254"/>
      <c r="J205" s="254"/>
      <c r="K205" s="254"/>
      <c r="L205" s="254"/>
      <c r="M205" s="254"/>
      <c r="N205" s="195"/>
      <c r="O205" s="180"/>
    </row>
    <row r="206" spans="1:15" ht="12" customHeight="1" x14ac:dyDescent="0.2">
      <c r="A206" s="166">
        <v>3</v>
      </c>
      <c r="B206" s="182" t="s">
        <v>138</v>
      </c>
      <c r="C206" s="171">
        <v>100</v>
      </c>
      <c r="D206" s="37" t="s">
        <v>14</v>
      </c>
      <c r="E206" s="160">
        <v>0.03</v>
      </c>
      <c r="F206" s="160">
        <v>1.4999999999999999E-2</v>
      </c>
      <c r="G206" s="85">
        <v>25.91</v>
      </c>
      <c r="H206" s="85">
        <f t="shared" si="16"/>
        <v>0.77729999999999999</v>
      </c>
      <c r="I206" s="212">
        <v>1.18</v>
      </c>
      <c r="J206" s="212">
        <v>7.08</v>
      </c>
      <c r="K206" s="212">
        <v>9.2799999999999994</v>
      </c>
      <c r="L206" s="186">
        <v>105.16</v>
      </c>
      <c r="M206" s="171">
        <v>4.55</v>
      </c>
      <c r="N206" s="171" t="s">
        <v>137</v>
      </c>
      <c r="O206" s="180" t="s">
        <v>88</v>
      </c>
    </row>
    <row r="207" spans="1:15" ht="12" customHeight="1" x14ac:dyDescent="0.2">
      <c r="A207" s="167"/>
      <c r="B207" s="183"/>
      <c r="C207" s="172"/>
      <c r="D207" s="149" t="s">
        <v>114</v>
      </c>
      <c r="E207" s="150">
        <v>0.11</v>
      </c>
      <c r="F207" s="150">
        <v>0.09</v>
      </c>
      <c r="G207" s="150">
        <v>16.75</v>
      </c>
      <c r="H207" s="150">
        <f t="shared" si="16"/>
        <v>1.8425</v>
      </c>
      <c r="I207" s="212"/>
      <c r="J207" s="212"/>
      <c r="K207" s="212"/>
      <c r="L207" s="187"/>
      <c r="M207" s="187"/>
      <c r="N207" s="187"/>
      <c r="O207" s="180"/>
    </row>
    <row r="208" spans="1:15" ht="12" customHeight="1" x14ac:dyDescent="0.2">
      <c r="A208" s="167"/>
      <c r="B208" s="183"/>
      <c r="C208" s="172"/>
      <c r="D208" s="149" t="s">
        <v>13</v>
      </c>
      <c r="E208" s="150">
        <v>0.01</v>
      </c>
      <c r="F208" s="150">
        <v>8.0000000000000002E-3</v>
      </c>
      <c r="G208" s="150">
        <v>18.41</v>
      </c>
      <c r="H208" s="150">
        <f t="shared" si="16"/>
        <v>0.18410000000000001</v>
      </c>
      <c r="I208" s="212"/>
      <c r="J208" s="212"/>
      <c r="K208" s="212"/>
      <c r="L208" s="187"/>
      <c r="M208" s="187"/>
      <c r="N208" s="187"/>
      <c r="O208" s="180"/>
    </row>
    <row r="209" spans="1:28" ht="12" customHeight="1" x14ac:dyDescent="0.2">
      <c r="A209" s="167"/>
      <c r="B209" s="183"/>
      <c r="C209" s="172"/>
      <c r="D209" s="37" t="s">
        <v>12</v>
      </c>
      <c r="E209" s="160">
        <v>0.01</v>
      </c>
      <c r="F209" s="85">
        <v>0.01</v>
      </c>
      <c r="G209" s="85">
        <v>104.21</v>
      </c>
      <c r="H209" s="85">
        <f t="shared" si="16"/>
        <v>1.0421</v>
      </c>
      <c r="I209" s="212"/>
      <c r="J209" s="212"/>
      <c r="K209" s="212"/>
      <c r="L209" s="187"/>
      <c r="M209" s="187"/>
      <c r="N209" s="187"/>
      <c r="O209" s="180"/>
    </row>
    <row r="210" spans="1:28" ht="16.5" customHeight="1" x14ac:dyDescent="0.2">
      <c r="A210" s="20">
        <v>4</v>
      </c>
      <c r="B210" s="21" t="s">
        <v>18</v>
      </c>
      <c r="C210" s="20">
        <v>50</v>
      </c>
      <c r="D210" s="21" t="s">
        <v>64</v>
      </c>
      <c r="E210" s="20">
        <v>0.05</v>
      </c>
      <c r="F210" s="20">
        <v>0.05</v>
      </c>
      <c r="G210" s="122">
        <v>31.96</v>
      </c>
      <c r="H210" s="122">
        <f t="shared" si="16"/>
        <v>1.5980000000000001</v>
      </c>
      <c r="I210" s="122">
        <v>20</v>
      </c>
      <c r="J210" s="122">
        <v>1.2</v>
      </c>
      <c r="K210" s="122">
        <v>20</v>
      </c>
      <c r="L210" s="122">
        <v>170.8</v>
      </c>
      <c r="M210" s="30">
        <v>0</v>
      </c>
      <c r="N210" s="30" t="s">
        <v>71</v>
      </c>
      <c r="O210" s="127" t="s">
        <v>88</v>
      </c>
    </row>
    <row r="211" spans="1:28" ht="12" customHeight="1" x14ac:dyDescent="0.2">
      <c r="A211" s="166">
        <v>5</v>
      </c>
      <c r="B211" s="169" t="s">
        <v>42</v>
      </c>
      <c r="C211" s="166">
        <v>200</v>
      </c>
      <c r="D211" s="141" t="s">
        <v>105</v>
      </c>
      <c r="E211" s="140">
        <v>6.9999999999999999E-4</v>
      </c>
      <c r="F211" s="140">
        <v>6.9999999999999999E-4</v>
      </c>
      <c r="G211" s="140">
        <v>520</v>
      </c>
      <c r="H211" s="140">
        <f>E211*G211</f>
        <v>0.36399999999999999</v>
      </c>
      <c r="I211" s="166">
        <v>0.04</v>
      </c>
      <c r="J211" s="166">
        <v>0</v>
      </c>
      <c r="K211" s="166">
        <v>10.119999999999999</v>
      </c>
      <c r="L211" s="166">
        <v>40.64</v>
      </c>
      <c r="M211" s="166">
        <v>1.6</v>
      </c>
      <c r="N211" s="166" t="s">
        <v>78</v>
      </c>
      <c r="O211" s="171" t="s">
        <v>88</v>
      </c>
    </row>
    <row r="212" spans="1:28" ht="12" customHeight="1" x14ac:dyDescent="0.2">
      <c r="A212" s="175"/>
      <c r="B212" s="196"/>
      <c r="C212" s="175"/>
      <c r="D212" s="141" t="s">
        <v>27</v>
      </c>
      <c r="E212" s="140">
        <v>0.01</v>
      </c>
      <c r="F212" s="140">
        <v>0.01</v>
      </c>
      <c r="G212" s="140">
        <v>51.75</v>
      </c>
      <c r="H212" s="140">
        <f>E212*G212</f>
        <v>0.51749999999999996</v>
      </c>
      <c r="I212" s="175"/>
      <c r="J212" s="175"/>
      <c r="K212" s="175"/>
      <c r="L212" s="175"/>
      <c r="M212" s="175"/>
      <c r="N212" s="175"/>
      <c r="O212" s="172"/>
    </row>
    <row r="213" spans="1:28" ht="12" customHeight="1" x14ac:dyDescent="0.2">
      <c r="A213" s="168"/>
      <c r="B213" s="197"/>
      <c r="C213" s="176"/>
      <c r="D213" s="141" t="s">
        <v>43</v>
      </c>
      <c r="E213" s="140">
        <v>5.0000000000000001E-3</v>
      </c>
      <c r="F213" s="140">
        <v>5.0000000000000001E-3</v>
      </c>
      <c r="G213" s="140">
        <v>150</v>
      </c>
      <c r="H213" s="140">
        <f>E213*G213</f>
        <v>0.75</v>
      </c>
      <c r="I213" s="176"/>
      <c r="J213" s="176"/>
      <c r="K213" s="176"/>
      <c r="L213" s="176"/>
      <c r="M213" s="176"/>
      <c r="N213" s="176"/>
      <c r="O213" s="173"/>
    </row>
    <row r="214" spans="1:28" ht="12" customHeight="1" x14ac:dyDescent="0.2">
      <c r="A214" s="20">
        <v>6</v>
      </c>
      <c r="B214" s="58" t="s">
        <v>86</v>
      </c>
      <c r="C214" s="57">
        <v>100</v>
      </c>
      <c r="D214" s="58" t="s">
        <v>22</v>
      </c>
      <c r="E214" s="57">
        <v>0.11</v>
      </c>
      <c r="F214" s="57">
        <v>0.1</v>
      </c>
      <c r="G214" s="122">
        <v>50.45</v>
      </c>
      <c r="H214" s="122">
        <f>E214*G214</f>
        <v>5.5495000000000001</v>
      </c>
      <c r="I214" s="122">
        <v>0.4</v>
      </c>
      <c r="J214" s="122">
        <v>0.4</v>
      </c>
      <c r="K214" s="122">
        <v>9.8000000000000007</v>
      </c>
      <c r="L214" s="122">
        <v>44.4</v>
      </c>
      <c r="M214" s="30">
        <v>5</v>
      </c>
      <c r="N214" s="30" t="s">
        <v>74</v>
      </c>
      <c r="O214" s="127" t="s">
        <v>88</v>
      </c>
    </row>
    <row r="215" spans="1:28" ht="12" customHeight="1" x14ac:dyDescent="0.2">
      <c r="A215" s="192" t="s">
        <v>24</v>
      </c>
      <c r="B215" s="193"/>
      <c r="C215" s="193"/>
      <c r="D215" s="193"/>
      <c r="E215" s="193"/>
      <c r="F215" s="193"/>
      <c r="G215" s="124"/>
      <c r="H215" s="130">
        <f>H191+H192+H194+H210+H213+H214+H195+H196+H197+H198+H199+H200+H201+H202+H203+H204+H205+H211+H212+H206+H207+H208+H209</f>
        <v>56.105824999999989</v>
      </c>
      <c r="I215" s="54">
        <f>I191+I203+I210+I211+I214+I206</f>
        <v>33.85</v>
      </c>
      <c r="J215" s="54">
        <f>J191+J203+J210+J211+J214+J206</f>
        <v>22.619999999999997</v>
      </c>
      <c r="K215" s="54">
        <f>K191+K203+K210+K211+K214+K206</f>
        <v>99.78</v>
      </c>
      <c r="L215" s="54">
        <v>738.1</v>
      </c>
      <c r="M215" s="54">
        <f>M191+M203+M210+M211+M214</f>
        <v>8.6240000000000006</v>
      </c>
      <c r="N215" s="30"/>
      <c r="O215" s="40"/>
    </row>
    <row r="216" spans="1:28" ht="12" customHeight="1" x14ac:dyDescent="0.2">
      <c r="A216" s="27"/>
      <c r="B216" s="27"/>
      <c r="C216" s="27"/>
      <c r="D216" s="27"/>
      <c r="E216" s="27"/>
      <c r="F216" s="27"/>
      <c r="G216" s="126"/>
      <c r="H216" s="126"/>
      <c r="I216" s="27"/>
      <c r="J216" s="27"/>
      <c r="K216" s="27"/>
      <c r="L216" s="27"/>
      <c r="M216" s="27"/>
      <c r="N216" s="31"/>
      <c r="O216" s="45"/>
    </row>
    <row r="217" spans="1:28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4"/>
      <c r="N217" s="34"/>
    </row>
    <row r="218" spans="1:28" ht="10.5" customHeight="1" x14ac:dyDescent="0.2">
      <c r="A218" s="192" t="s">
        <v>58</v>
      </c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214"/>
    </row>
    <row r="219" spans="1:28" ht="12" customHeight="1" x14ac:dyDescent="0.2">
      <c r="A219" s="181" t="s">
        <v>33</v>
      </c>
      <c r="B219" s="181"/>
      <c r="C219" s="181" t="s">
        <v>1</v>
      </c>
      <c r="D219" s="181" t="s">
        <v>2</v>
      </c>
      <c r="E219" s="181" t="s">
        <v>3</v>
      </c>
      <c r="F219" s="181" t="s">
        <v>4</v>
      </c>
      <c r="G219" s="181" t="s">
        <v>5</v>
      </c>
      <c r="H219" s="181" t="s">
        <v>6</v>
      </c>
      <c r="I219" s="181" t="s">
        <v>28</v>
      </c>
      <c r="J219" s="181" t="s">
        <v>29</v>
      </c>
      <c r="K219" s="181" t="s">
        <v>30</v>
      </c>
      <c r="L219" s="181" t="s">
        <v>7</v>
      </c>
      <c r="M219" s="208" t="s">
        <v>84</v>
      </c>
      <c r="N219" s="174" t="s">
        <v>31</v>
      </c>
      <c r="O219" s="202" t="s">
        <v>83</v>
      </c>
    </row>
    <row r="220" spans="1:28" ht="12" customHeight="1" x14ac:dyDescent="0.2">
      <c r="A220" s="195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209"/>
      <c r="N220" s="174"/>
      <c r="O220" s="203"/>
    </row>
    <row r="221" spans="1:28" ht="12.75" customHeight="1" x14ac:dyDescent="0.2">
      <c r="A221" s="24"/>
      <c r="B221" s="24" t="s">
        <v>8</v>
      </c>
      <c r="C221" s="24" t="s">
        <v>9</v>
      </c>
      <c r="D221" s="24"/>
      <c r="E221" s="24" t="s">
        <v>9</v>
      </c>
      <c r="F221" s="24" t="s">
        <v>9</v>
      </c>
      <c r="G221" s="123" t="s">
        <v>10</v>
      </c>
      <c r="H221" s="123" t="s">
        <v>11</v>
      </c>
      <c r="I221" s="24" t="s">
        <v>9</v>
      </c>
      <c r="J221" s="24" t="s">
        <v>9</v>
      </c>
      <c r="K221" s="24" t="s">
        <v>9</v>
      </c>
      <c r="L221" s="24" t="s">
        <v>9</v>
      </c>
      <c r="M221" s="25" t="s">
        <v>36</v>
      </c>
      <c r="N221" s="25"/>
      <c r="O221" s="36"/>
    </row>
    <row r="222" spans="1:28" ht="12" customHeight="1" x14ac:dyDescent="0.2">
      <c r="A222" s="195">
        <v>1</v>
      </c>
      <c r="B222" s="194" t="s">
        <v>142</v>
      </c>
      <c r="C222" s="195">
        <v>230</v>
      </c>
      <c r="D222" s="149" t="s">
        <v>44</v>
      </c>
      <c r="E222" s="150">
        <v>0.11</v>
      </c>
      <c r="F222" s="150">
        <v>0.08</v>
      </c>
      <c r="G222" s="150">
        <v>345</v>
      </c>
      <c r="H222" s="150">
        <f>E222*G222</f>
        <v>37.950000000000003</v>
      </c>
      <c r="I222" s="195">
        <v>19.43</v>
      </c>
      <c r="J222" s="195">
        <v>17.893999999999998</v>
      </c>
      <c r="K222" s="195">
        <v>26.335000000000001</v>
      </c>
      <c r="L222" s="195">
        <v>344.1</v>
      </c>
      <c r="M222" s="195">
        <v>16.513999999999999</v>
      </c>
      <c r="N222" s="195" t="s">
        <v>104</v>
      </c>
      <c r="O222" s="171" t="s">
        <v>88</v>
      </c>
      <c r="P222" s="228"/>
      <c r="Q222" s="225"/>
      <c r="R222" s="159"/>
      <c r="S222" s="158"/>
      <c r="T222" s="158"/>
      <c r="U222" s="158"/>
      <c r="V222" s="158"/>
      <c r="W222" s="225"/>
      <c r="X222" s="225"/>
      <c r="Y222" s="225"/>
      <c r="Z222" s="225"/>
      <c r="AA222" s="215"/>
      <c r="AB222" s="215"/>
    </row>
    <row r="223" spans="1:28" ht="12" customHeight="1" x14ac:dyDescent="0.2">
      <c r="A223" s="195"/>
      <c r="B223" s="194"/>
      <c r="C223" s="195"/>
      <c r="D223" s="152" t="s">
        <v>23</v>
      </c>
      <c r="E223" s="147">
        <v>2.3E-3</v>
      </c>
      <c r="F223" s="147">
        <v>2.3E-3</v>
      </c>
      <c r="G223" s="147">
        <v>14.41</v>
      </c>
      <c r="H223" s="150">
        <f t="shared" ref="H223:H230" si="17">E223*G223</f>
        <v>3.3142999999999999E-2</v>
      </c>
      <c r="I223" s="195"/>
      <c r="J223" s="195"/>
      <c r="K223" s="195"/>
      <c r="L223" s="195"/>
      <c r="M223" s="195"/>
      <c r="N223" s="195"/>
      <c r="O223" s="172"/>
      <c r="P223" s="228"/>
      <c r="Q223" s="225"/>
      <c r="R223" s="159"/>
      <c r="S223" s="158"/>
      <c r="T223" s="158"/>
      <c r="U223" s="158"/>
      <c r="V223" s="158"/>
      <c r="W223" s="225"/>
      <c r="X223" s="225"/>
      <c r="Y223" s="225"/>
      <c r="Z223" s="225"/>
      <c r="AA223" s="215"/>
      <c r="AB223" s="215"/>
    </row>
    <row r="224" spans="1:28" ht="12" customHeight="1" x14ac:dyDescent="0.2">
      <c r="A224" s="195"/>
      <c r="B224" s="194"/>
      <c r="C224" s="195"/>
      <c r="D224" s="152" t="s">
        <v>39</v>
      </c>
      <c r="E224" s="147">
        <v>0.18</v>
      </c>
      <c r="F224" s="147">
        <v>0.15</v>
      </c>
      <c r="G224" s="147">
        <v>23.75</v>
      </c>
      <c r="H224" s="150">
        <f t="shared" si="17"/>
        <v>4.2749999999999995</v>
      </c>
      <c r="I224" s="195"/>
      <c r="J224" s="195"/>
      <c r="K224" s="195"/>
      <c r="L224" s="195"/>
      <c r="M224" s="195"/>
      <c r="N224" s="195"/>
      <c r="O224" s="172"/>
      <c r="P224" s="228"/>
      <c r="Q224" s="225"/>
      <c r="R224" s="159"/>
      <c r="S224" s="158"/>
      <c r="T224" s="158"/>
      <c r="U224" s="158"/>
      <c r="V224" s="158"/>
      <c r="W224" s="225"/>
      <c r="X224" s="225"/>
      <c r="Y224" s="225"/>
      <c r="Z224" s="225"/>
      <c r="AA224" s="215"/>
      <c r="AB224" s="215"/>
    </row>
    <row r="225" spans="1:28" ht="12" customHeight="1" x14ac:dyDescent="0.2">
      <c r="A225" s="195"/>
      <c r="B225" s="194"/>
      <c r="C225" s="195"/>
      <c r="D225" s="149" t="s">
        <v>13</v>
      </c>
      <c r="E225" s="150">
        <v>0.01</v>
      </c>
      <c r="F225" s="150">
        <v>0.01</v>
      </c>
      <c r="G225" s="150">
        <v>18.41</v>
      </c>
      <c r="H225" s="150">
        <f t="shared" si="17"/>
        <v>0.18410000000000001</v>
      </c>
      <c r="I225" s="195"/>
      <c r="J225" s="195"/>
      <c r="K225" s="195"/>
      <c r="L225" s="195"/>
      <c r="M225" s="195"/>
      <c r="N225" s="195"/>
      <c r="O225" s="172"/>
      <c r="P225" s="228"/>
      <c r="Q225" s="225"/>
      <c r="R225" s="159"/>
      <c r="S225" s="158"/>
      <c r="T225" s="158"/>
      <c r="U225" s="158"/>
      <c r="V225" s="158"/>
      <c r="W225" s="225"/>
      <c r="X225" s="225"/>
      <c r="Y225" s="225"/>
      <c r="Z225" s="225"/>
      <c r="AA225" s="215"/>
      <c r="AB225" s="215"/>
    </row>
    <row r="226" spans="1:28" ht="12" customHeight="1" x14ac:dyDescent="0.2">
      <c r="A226" s="195"/>
      <c r="B226" s="194"/>
      <c r="C226" s="195"/>
      <c r="D226" s="149" t="s">
        <v>50</v>
      </c>
      <c r="E226" s="150">
        <v>5.0000000000000001E-3</v>
      </c>
      <c r="F226" s="150">
        <v>5.0000000000000001E-3</v>
      </c>
      <c r="G226" s="150">
        <v>127.44</v>
      </c>
      <c r="H226" s="150">
        <f t="shared" si="17"/>
        <v>0.63719999999999999</v>
      </c>
      <c r="I226" s="195"/>
      <c r="J226" s="195"/>
      <c r="K226" s="195"/>
      <c r="L226" s="195"/>
      <c r="M226" s="195"/>
      <c r="N226" s="195"/>
      <c r="O226" s="172"/>
      <c r="P226" s="228"/>
      <c r="Q226" s="225"/>
      <c r="R226" s="159"/>
      <c r="S226" s="158"/>
      <c r="T226" s="158"/>
      <c r="U226" s="158"/>
      <c r="V226" s="158"/>
      <c r="W226" s="225"/>
      <c r="X226" s="225"/>
      <c r="Y226" s="225"/>
      <c r="Z226" s="225"/>
      <c r="AA226" s="215"/>
      <c r="AB226" s="215"/>
    </row>
    <row r="227" spans="1:28" ht="12" customHeight="1" x14ac:dyDescent="0.2">
      <c r="A227" s="195"/>
      <c r="B227" s="194"/>
      <c r="C227" s="195"/>
      <c r="D227" s="149" t="s">
        <v>14</v>
      </c>
      <c r="E227" s="150">
        <v>1.4999999999999999E-2</v>
      </c>
      <c r="F227" s="150">
        <v>1.2999999999999999E-2</v>
      </c>
      <c r="G227" s="150">
        <v>25.91</v>
      </c>
      <c r="H227" s="150">
        <f t="shared" si="17"/>
        <v>0.38865</v>
      </c>
      <c r="I227" s="195"/>
      <c r="J227" s="195"/>
      <c r="K227" s="195"/>
      <c r="L227" s="195"/>
      <c r="M227" s="195"/>
      <c r="N227" s="195"/>
      <c r="O227" s="172"/>
      <c r="P227" s="228"/>
      <c r="Q227" s="225"/>
      <c r="R227" s="159"/>
      <c r="S227" s="158"/>
      <c r="T227" s="158"/>
      <c r="U227" s="158"/>
      <c r="V227" s="158"/>
      <c r="W227" s="225"/>
      <c r="X227" s="225"/>
      <c r="Y227" s="225"/>
      <c r="Z227" s="225"/>
      <c r="AA227" s="215"/>
      <c r="AB227" s="215"/>
    </row>
    <row r="228" spans="1:28" ht="12" customHeight="1" x14ac:dyDescent="0.2">
      <c r="A228" s="195"/>
      <c r="B228" s="194"/>
      <c r="C228" s="195"/>
      <c r="D228" s="149" t="s">
        <v>38</v>
      </c>
      <c r="E228" s="150">
        <v>6.0000000000000001E-3</v>
      </c>
      <c r="F228" s="150">
        <v>6.0000000000000001E-3</v>
      </c>
      <c r="G228" s="150">
        <v>27.66</v>
      </c>
      <c r="H228" s="150">
        <f t="shared" si="17"/>
        <v>0.16596</v>
      </c>
      <c r="I228" s="195"/>
      <c r="J228" s="195"/>
      <c r="K228" s="195"/>
      <c r="L228" s="195"/>
      <c r="M228" s="195"/>
      <c r="N228" s="195"/>
      <c r="O228" s="172"/>
      <c r="P228" s="228"/>
      <c r="Q228" s="225"/>
      <c r="R228" s="159"/>
      <c r="S228" s="158"/>
      <c r="T228" s="158"/>
      <c r="U228" s="158"/>
      <c r="V228" s="158"/>
      <c r="W228" s="225"/>
      <c r="X228" s="225"/>
      <c r="Y228" s="225"/>
      <c r="Z228" s="225"/>
      <c r="AA228" s="215"/>
      <c r="AB228" s="215"/>
    </row>
    <row r="229" spans="1:28" ht="12" customHeight="1" x14ac:dyDescent="0.2">
      <c r="A229" s="195"/>
      <c r="B229" s="194"/>
      <c r="C229" s="195"/>
      <c r="D229" s="149" t="s">
        <v>52</v>
      </c>
      <c r="E229" s="150">
        <v>7.0000000000000007E-2</v>
      </c>
      <c r="F229" s="150">
        <v>7.0000000000000007E-2</v>
      </c>
      <c r="G229" s="150">
        <v>0</v>
      </c>
      <c r="H229" s="150">
        <f t="shared" si="17"/>
        <v>0</v>
      </c>
      <c r="I229" s="195"/>
      <c r="J229" s="195"/>
      <c r="K229" s="195"/>
      <c r="L229" s="195"/>
      <c r="M229" s="195"/>
      <c r="N229" s="195"/>
      <c r="O229" s="172"/>
      <c r="P229" s="228"/>
      <c r="Q229" s="225"/>
      <c r="R229" s="159"/>
      <c r="S229" s="158"/>
      <c r="T229" s="158"/>
      <c r="U229" s="158"/>
      <c r="V229" s="158"/>
      <c r="W229" s="225"/>
      <c r="X229" s="225"/>
      <c r="Y229" s="225"/>
      <c r="Z229" s="225"/>
      <c r="AA229" s="215"/>
      <c r="AB229" s="215"/>
    </row>
    <row r="230" spans="1:28" ht="11.25" customHeight="1" x14ac:dyDescent="0.2">
      <c r="A230" s="195"/>
      <c r="B230" s="194"/>
      <c r="C230" s="195"/>
      <c r="D230" s="149" t="s">
        <v>12</v>
      </c>
      <c r="E230" s="150">
        <v>5.0000000000000001E-3</v>
      </c>
      <c r="F230" s="150">
        <v>5.0000000000000001E-3</v>
      </c>
      <c r="G230" s="150">
        <v>104.21</v>
      </c>
      <c r="H230" s="150">
        <f t="shared" si="17"/>
        <v>0.52105000000000001</v>
      </c>
      <c r="I230" s="195"/>
      <c r="J230" s="195"/>
      <c r="K230" s="195"/>
      <c r="L230" s="195"/>
      <c r="M230" s="195"/>
      <c r="N230" s="195"/>
      <c r="O230" s="172"/>
      <c r="P230" s="228"/>
      <c r="Q230" s="225"/>
      <c r="R230" s="159"/>
      <c r="S230" s="158"/>
      <c r="T230" s="158"/>
      <c r="U230" s="158"/>
      <c r="V230" s="158"/>
      <c r="W230" s="225"/>
      <c r="X230" s="225"/>
      <c r="Y230" s="225"/>
      <c r="Z230" s="225"/>
      <c r="AA230" s="215"/>
      <c r="AB230" s="215"/>
    </row>
    <row r="231" spans="1:28" ht="0.75" hidden="1" customHeight="1" x14ac:dyDescent="0.2">
      <c r="A231" s="195"/>
    </row>
    <row r="232" spans="1:28" ht="12" hidden="1" customHeight="1" x14ac:dyDescent="0.2">
      <c r="A232" s="195"/>
    </row>
    <row r="233" spans="1:28" x14ac:dyDescent="0.2">
      <c r="A233" s="166">
        <v>2</v>
      </c>
      <c r="B233" s="169" t="s">
        <v>134</v>
      </c>
      <c r="C233" s="166">
        <v>100</v>
      </c>
      <c r="D233" s="141" t="s">
        <v>17</v>
      </c>
      <c r="E233" s="140">
        <v>0.06</v>
      </c>
      <c r="F233" s="140">
        <v>0.05</v>
      </c>
      <c r="G233" s="140">
        <v>45</v>
      </c>
      <c r="H233" s="140">
        <f t="shared" ref="H233:H235" si="18">E233*G233</f>
        <v>2.6999999999999997</v>
      </c>
      <c r="I233" s="140">
        <v>0.55000000000000004</v>
      </c>
      <c r="J233" s="140">
        <v>0.1</v>
      </c>
      <c r="K233" s="140">
        <v>1.9</v>
      </c>
      <c r="L233" s="140">
        <v>12</v>
      </c>
      <c r="M233" s="140">
        <v>10.7</v>
      </c>
      <c r="N233" s="140" t="s">
        <v>135</v>
      </c>
      <c r="O233" s="142" t="s">
        <v>88</v>
      </c>
      <c r="P233" s="144"/>
      <c r="Q233" s="143"/>
      <c r="R233" s="144"/>
      <c r="S233" s="143"/>
      <c r="T233" s="143"/>
      <c r="U233" s="143"/>
      <c r="V233" s="143"/>
      <c r="W233" s="143"/>
      <c r="X233" s="143"/>
      <c r="Y233" s="143"/>
      <c r="Z233" s="143"/>
      <c r="AA233" s="6"/>
      <c r="AB233" s="6"/>
    </row>
    <row r="234" spans="1:28" ht="12" customHeight="1" x14ac:dyDescent="0.2">
      <c r="A234" s="175"/>
      <c r="B234" s="170"/>
      <c r="C234" s="168"/>
      <c r="D234" s="141" t="s">
        <v>136</v>
      </c>
      <c r="E234" s="140">
        <v>0.06</v>
      </c>
      <c r="F234" s="140">
        <v>0.05</v>
      </c>
      <c r="G234" s="140">
        <v>45</v>
      </c>
      <c r="H234" s="140">
        <f t="shared" si="18"/>
        <v>2.6999999999999997</v>
      </c>
      <c r="I234" s="137">
        <v>0.4</v>
      </c>
      <c r="J234" s="137">
        <v>0.05</v>
      </c>
      <c r="K234" s="137">
        <v>1.25</v>
      </c>
      <c r="L234" s="137">
        <v>7.05</v>
      </c>
      <c r="M234" s="137">
        <v>5</v>
      </c>
      <c r="N234" s="137" t="s">
        <v>102</v>
      </c>
      <c r="O234" s="139" t="s">
        <v>88</v>
      </c>
      <c r="P234" s="144"/>
      <c r="Q234" s="143"/>
      <c r="R234" s="144"/>
      <c r="S234" s="143"/>
      <c r="T234" s="143"/>
      <c r="U234" s="143"/>
      <c r="V234" s="143"/>
      <c r="W234" s="143"/>
      <c r="X234" s="143"/>
      <c r="Y234" s="143"/>
      <c r="Z234" s="143"/>
      <c r="AA234" s="6"/>
      <c r="AB234" s="6"/>
    </row>
    <row r="235" spans="1:28" ht="12" customHeight="1" x14ac:dyDescent="0.2">
      <c r="A235" s="195">
        <v>3</v>
      </c>
      <c r="B235" s="194" t="s">
        <v>42</v>
      </c>
      <c r="C235" s="195">
        <v>200</v>
      </c>
      <c r="D235" s="21" t="s">
        <v>32</v>
      </c>
      <c r="E235" s="20">
        <v>6.9999999999999999E-4</v>
      </c>
      <c r="F235" s="20">
        <v>6.9999999999999999E-4</v>
      </c>
      <c r="G235" s="122">
        <v>520</v>
      </c>
      <c r="H235" s="122">
        <f t="shared" si="18"/>
        <v>0.36399999999999999</v>
      </c>
      <c r="I235" s="166">
        <v>0.04</v>
      </c>
      <c r="J235" s="166">
        <v>0</v>
      </c>
      <c r="K235" s="166">
        <v>10.119999999999999</v>
      </c>
      <c r="L235" s="166">
        <v>40.64</v>
      </c>
      <c r="M235" s="166">
        <v>1.6</v>
      </c>
      <c r="N235" s="166" t="s">
        <v>78</v>
      </c>
      <c r="O235" s="171" t="s">
        <v>88</v>
      </c>
    </row>
    <row r="236" spans="1:28" ht="12" customHeight="1" x14ac:dyDescent="0.2">
      <c r="A236" s="195"/>
      <c r="B236" s="194"/>
      <c r="C236" s="195"/>
      <c r="D236" s="21" t="s">
        <v>43</v>
      </c>
      <c r="E236" s="20">
        <v>5.0000000000000001E-3</v>
      </c>
      <c r="F236" s="20">
        <v>5.0000000000000001E-3</v>
      </c>
      <c r="G236" s="122">
        <v>150</v>
      </c>
      <c r="H236" s="122">
        <f>E236*G236</f>
        <v>0.75</v>
      </c>
      <c r="I236" s="175"/>
      <c r="J236" s="175"/>
      <c r="K236" s="175"/>
      <c r="L236" s="175"/>
      <c r="M236" s="175"/>
      <c r="N236" s="175"/>
      <c r="O236" s="172"/>
    </row>
    <row r="237" spans="1:28" ht="12" customHeight="1" x14ac:dyDescent="0.2">
      <c r="A237" s="195"/>
      <c r="B237" s="194"/>
      <c r="C237" s="195"/>
      <c r="D237" s="21" t="s">
        <v>27</v>
      </c>
      <c r="E237" s="20">
        <v>1.4999999999999999E-2</v>
      </c>
      <c r="F237" s="20">
        <v>1.4999999999999999E-2</v>
      </c>
      <c r="G237" s="122">
        <v>51.75</v>
      </c>
      <c r="H237" s="122">
        <f>E237*G237</f>
        <v>0.77625</v>
      </c>
      <c r="I237" s="176"/>
      <c r="J237" s="176"/>
      <c r="K237" s="176"/>
      <c r="L237" s="176"/>
      <c r="M237" s="176"/>
      <c r="N237" s="176"/>
      <c r="O237" s="173"/>
    </row>
    <row r="238" spans="1:28" ht="12" customHeight="1" x14ac:dyDescent="0.2">
      <c r="A238" s="20">
        <v>4</v>
      </c>
      <c r="B238" s="21" t="s">
        <v>18</v>
      </c>
      <c r="C238" s="20">
        <v>50</v>
      </c>
      <c r="D238" s="21" t="s">
        <v>64</v>
      </c>
      <c r="E238" s="20">
        <v>0.05</v>
      </c>
      <c r="F238" s="20">
        <v>0.05</v>
      </c>
      <c r="G238" s="122">
        <v>31.96</v>
      </c>
      <c r="H238" s="122">
        <f>E238*G238</f>
        <v>1.5980000000000001</v>
      </c>
      <c r="I238" s="122">
        <v>20</v>
      </c>
      <c r="J238" s="122">
        <v>1.2</v>
      </c>
      <c r="K238" s="122">
        <v>20</v>
      </c>
      <c r="L238" s="122">
        <v>170.8</v>
      </c>
      <c r="M238" s="30">
        <v>0</v>
      </c>
      <c r="N238" s="30" t="s">
        <v>71</v>
      </c>
      <c r="O238" s="127" t="s">
        <v>88</v>
      </c>
    </row>
    <row r="239" spans="1:28" ht="12" customHeight="1" x14ac:dyDescent="0.2">
      <c r="A239" s="150">
        <v>5</v>
      </c>
      <c r="B239" s="149" t="s">
        <v>86</v>
      </c>
      <c r="C239" s="150">
        <v>100</v>
      </c>
      <c r="D239" s="149" t="s">
        <v>22</v>
      </c>
      <c r="E239" s="150">
        <v>0.11</v>
      </c>
      <c r="F239" s="150">
        <v>0.1</v>
      </c>
      <c r="G239" s="150">
        <v>50.45</v>
      </c>
      <c r="H239" s="150">
        <f>E239*G239</f>
        <v>5.5495000000000001</v>
      </c>
      <c r="I239" s="150">
        <v>0.4</v>
      </c>
      <c r="J239" s="150">
        <v>0.4</v>
      </c>
      <c r="K239" s="150">
        <v>9.8000000000000007</v>
      </c>
      <c r="L239" s="150">
        <v>44.4</v>
      </c>
      <c r="M239" s="30">
        <v>5</v>
      </c>
      <c r="N239" s="30" t="s">
        <v>74</v>
      </c>
      <c r="O239" s="160" t="s">
        <v>88</v>
      </c>
    </row>
    <row r="240" spans="1:28" ht="12" customHeight="1" x14ac:dyDescent="0.2">
      <c r="A240" s="192"/>
      <c r="B240" s="193"/>
      <c r="C240" s="193"/>
      <c r="D240" s="193"/>
      <c r="E240" s="193"/>
      <c r="F240" s="193"/>
      <c r="G240" s="124"/>
      <c r="H240" s="123">
        <f>SUM(H222:H239)</f>
        <v>58.592853000000005</v>
      </c>
      <c r="I240" s="54">
        <f>SUM(I222:I239)</f>
        <v>40.82</v>
      </c>
      <c r="J240" s="54">
        <f>SUM(J222:J239)</f>
        <v>19.643999999999998</v>
      </c>
      <c r="K240" s="54">
        <f>SUM(K222:K239)</f>
        <v>69.405000000000001</v>
      </c>
      <c r="L240" s="54">
        <v>617.67999999999995</v>
      </c>
      <c r="M240" s="54">
        <f>SUM(M222:M239)</f>
        <v>38.814</v>
      </c>
      <c r="N240" s="30"/>
      <c r="O240" s="41"/>
    </row>
    <row r="241" spans="1:28" ht="12" customHeight="1" x14ac:dyDescent="0.2">
      <c r="A241" s="27"/>
      <c r="B241" s="27"/>
      <c r="C241" s="27"/>
      <c r="D241" s="27"/>
      <c r="E241" s="27"/>
      <c r="F241" s="27"/>
      <c r="G241" s="126"/>
      <c r="H241" s="126"/>
      <c r="I241" s="27"/>
      <c r="J241" s="27"/>
      <c r="K241" s="27"/>
      <c r="L241" s="27"/>
      <c r="M241" s="27"/>
      <c r="N241" s="31"/>
      <c r="O241" s="44"/>
    </row>
    <row r="242" spans="1:28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4"/>
      <c r="N242" s="34"/>
    </row>
    <row r="243" spans="1:28" ht="12" customHeight="1" x14ac:dyDescent="0.2">
      <c r="A243" s="192" t="s">
        <v>60</v>
      </c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214"/>
    </row>
    <row r="244" spans="1:28" ht="12" customHeight="1" x14ac:dyDescent="0.2">
      <c r="A244" s="181" t="s">
        <v>33</v>
      </c>
      <c r="B244" s="181"/>
      <c r="C244" s="181" t="s">
        <v>1</v>
      </c>
      <c r="D244" s="181" t="s">
        <v>2</v>
      </c>
      <c r="E244" s="181" t="s">
        <v>3</v>
      </c>
      <c r="F244" s="181" t="s">
        <v>4</v>
      </c>
      <c r="G244" s="181" t="s">
        <v>5</v>
      </c>
      <c r="H244" s="181" t="s">
        <v>6</v>
      </c>
      <c r="I244" s="181" t="s">
        <v>28</v>
      </c>
      <c r="J244" s="181" t="s">
        <v>29</v>
      </c>
      <c r="K244" s="181" t="s">
        <v>30</v>
      </c>
      <c r="L244" s="181" t="s">
        <v>7</v>
      </c>
      <c r="M244" s="208" t="s">
        <v>84</v>
      </c>
      <c r="N244" s="235" t="s">
        <v>31</v>
      </c>
      <c r="O244" s="202" t="s">
        <v>83</v>
      </c>
    </row>
    <row r="245" spans="1:28" ht="12" customHeight="1" x14ac:dyDescent="0.2">
      <c r="A245" s="195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209"/>
      <c r="N245" s="235"/>
      <c r="O245" s="203"/>
    </row>
    <row r="246" spans="1:28" ht="12" customHeight="1" x14ac:dyDescent="0.2">
      <c r="A246" s="24"/>
      <c r="B246" s="24" t="s">
        <v>8</v>
      </c>
      <c r="C246" s="24" t="s">
        <v>9</v>
      </c>
      <c r="D246" s="24"/>
      <c r="E246" s="24" t="s">
        <v>9</v>
      </c>
      <c r="F246" s="24" t="s">
        <v>9</v>
      </c>
      <c r="G246" s="123" t="s">
        <v>10</v>
      </c>
      <c r="H246" s="123" t="s">
        <v>11</v>
      </c>
      <c r="I246" s="24" t="s">
        <v>9</v>
      </c>
      <c r="J246" s="24" t="s">
        <v>9</v>
      </c>
      <c r="K246" s="24" t="s">
        <v>9</v>
      </c>
      <c r="L246" s="24" t="s">
        <v>9</v>
      </c>
      <c r="M246" s="25" t="s">
        <v>36</v>
      </c>
      <c r="N246" s="38"/>
      <c r="O246" s="36"/>
    </row>
    <row r="247" spans="1:28" s="95" customFormat="1" ht="14.25" customHeight="1" x14ac:dyDescent="0.2">
      <c r="A247" s="245">
        <v>1</v>
      </c>
      <c r="B247" s="194" t="s">
        <v>112</v>
      </c>
      <c r="C247" s="195">
        <v>230</v>
      </c>
      <c r="D247" s="149" t="s">
        <v>113</v>
      </c>
      <c r="E247" s="150">
        <v>9.5000000000000001E-2</v>
      </c>
      <c r="F247" s="150">
        <v>7.0000000000000007E-2</v>
      </c>
      <c r="G247" s="150">
        <v>345</v>
      </c>
      <c r="H247" s="150">
        <f>E247*G247</f>
        <v>32.774999999999999</v>
      </c>
      <c r="I247" s="190">
        <v>15.249000000000001</v>
      </c>
      <c r="J247" s="190">
        <v>18.285</v>
      </c>
      <c r="K247" s="190">
        <v>22.792999999999999</v>
      </c>
      <c r="L247" s="190">
        <v>316.77</v>
      </c>
      <c r="M247" s="190">
        <v>50.738</v>
      </c>
      <c r="N247" s="166" t="s">
        <v>82</v>
      </c>
      <c r="O247" s="166" t="s">
        <v>88</v>
      </c>
    </row>
    <row r="248" spans="1:28" ht="12" customHeight="1" x14ac:dyDescent="0.2">
      <c r="A248" s="246"/>
      <c r="B248" s="194"/>
      <c r="C248" s="195"/>
      <c r="D248" s="149" t="s">
        <v>114</v>
      </c>
      <c r="E248" s="150">
        <v>0.18</v>
      </c>
      <c r="F248" s="150">
        <v>0.18</v>
      </c>
      <c r="G248" s="150">
        <v>16.75</v>
      </c>
      <c r="H248" s="150">
        <f t="shared" ref="H248:H256" si="19">E248*G248</f>
        <v>3.0149999999999997</v>
      </c>
      <c r="I248" s="210"/>
      <c r="J248" s="210"/>
      <c r="K248" s="210"/>
      <c r="L248" s="210"/>
      <c r="M248" s="210"/>
      <c r="N248" s="175"/>
      <c r="O248" s="175"/>
    </row>
    <row r="249" spans="1:28" ht="12" customHeight="1" x14ac:dyDescent="0.2">
      <c r="A249" s="246"/>
      <c r="B249" s="194"/>
      <c r="C249" s="195"/>
      <c r="D249" s="149" t="s">
        <v>115</v>
      </c>
      <c r="E249" s="150">
        <v>0.03</v>
      </c>
      <c r="F249" s="150">
        <v>0.03</v>
      </c>
      <c r="G249" s="150">
        <v>50.5</v>
      </c>
      <c r="H249" s="150">
        <f t="shared" si="19"/>
        <v>1.5149999999999999</v>
      </c>
      <c r="I249" s="210"/>
      <c r="J249" s="210"/>
      <c r="K249" s="210"/>
      <c r="L249" s="210"/>
      <c r="M249" s="210"/>
      <c r="N249" s="175"/>
      <c r="O249" s="175"/>
    </row>
    <row r="250" spans="1:28" ht="12" customHeight="1" x14ac:dyDescent="0.2">
      <c r="A250" s="246"/>
      <c r="B250" s="194"/>
      <c r="C250" s="195"/>
      <c r="D250" s="149" t="s">
        <v>41</v>
      </c>
      <c r="E250" s="150">
        <v>6.0000000000000001E-3</v>
      </c>
      <c r="F250" s="150">
        <v>6.0000000000000001E-3</v>
      </c>
      <c r="G250" s="150">
        <v>148.77000000000001</v>
      </c>
      <c r="H250" s="150">
        <f t="shared" si="19"/>
        <v>0.89262000000000008</v>
      </c>
      <c r="I250" s="210"/>
      <c r="J250" s="210"/>
      <c r="K250" s="210"/>
      <c r="L250" s="210"/>
      <c r="M250" s="210"/>
      <c r="N250" s="175"/>
      <c r="O250" s="175"/>
    </row>
    <row r="251" spans="1:28" ht="12" customHeight="1" x14ac:dyDescent="0.2">
      <c r="A251" s="246"/>
      <c r="B251" s="194"/>
      <c r="C251" s="195"/>
      <c r="D251" s="149" t="s">
        <v>23</v>
      </c>
      <c r="E251" s="150">
        <v>5.0000000000000001E-3</v>
      </c>
      <c r="F251" s="150">
        <v>5.0000000000000001E-3</v>
      </c>
      <c r="G251" s="150">
        <v>14.41</v>
      </c>
      <c r="H251" s="150">
        <f t="shared" si="19"/>
        <v>7.2050000000000003E-2</v>
      </c>
      <c r="I251" s="210"/>
      <c r="J251" s="210"/>
      <c r="K251" s="210"/>
      <c r="L251" s="210"/>
      <c r="M251" s="210"/>
      <c r="N251" s="175"/>
      <c r="O251" s="175"/>
    </row>
    <row r="252" spans="1:28" ht="12.75" customHeight="1" x14ac:dyDescent="0.2">
      <c r="A252" s="246"/>
      <c r="B252" s="194"/>
      <c r="C252" s="195"/>
      <c r="D252" s="149" t="s">
        <v>50</v>
      </c>
      <c r="E252" s="150">
        <v>5.0000000000000001E-3</v>
      </c>
      <c r="F252" s="150">
        <v>5.0000000000000001E-3</v>
      </c>
      <c r="G252" s="150">
        <v>127.44</v>
      </c>
      <c r="H252" s="150">
        <f t="shared" si="19"/>
        <v>0.63719999999999999</v>
      </c>
      <c r="I252" s="210"/>
      <c r="J252" s="210"/>
      <c r="K252" s="210"/>
      <c r="L252" s="210"/>
      <c r="M252" s="210"/>
      <c r="N252" s="175"/>
      <c r="O252" s="175"/>
    </row>
    <row r="253" spans="1:28" ht="23.25" customHeight="1" x14ac:dyDescent="0.2">
      <c r="A253" s="246"/>
      <c r="B253" s="194"/>
      <c r="C253" s="195"/>
      <c r="D253" s="149" t="s">
        <v>53</v>
      </c>
      <c r="E253" s="150">
        <v>0.27</v>
      </c>
      <c r="F253" s="150">
        <v>0.27</v>
      </c>
      <c r="G253" s="150">
        <v>0</v>
      </c>
      <c r="H253" s="150">
        <f t="shared" si="19"/>
        <v>0</v>
      </c>
      <c r="I253" s="210"/>
      <c r="J253" s="210"/>
      <c r="K253" s="210"/>
      <c r="L253" s="210"/>
      <c r="M253" s="210"/>
      <c r="N253" s="175"/>
      <c r="O253" s="175"/>
    </row>
    <row r="254" spans="1:28" ht="12" customHeight="1" x14ac:dyDescent="0.2">
      <c r="A254" s="247"/>
      <c r="B254" s="194"/>
      <c r="C254" s="195"/>
      <c r="D254" s="149" t="s">
        <v>12</v>
      </c>
      <c r="E254" s="150">
        <v>0.01</v>
      </c>
      <c r="F254" s="150">
        <v>0.01</v>
      </c>
      <c r="G254" s="150">
        <v>104.21</v>
      </c>
      <c r="H254" s="150">
        <f t="shared" si="19"/>
        <v>1.0421</v>
      </c>
      <c r="I254" s="211"/>
      <c r="J254" s="211"/>
      <c r="K254" s="211"/>
      <c r="L254" s="211"/>
      <c r="M254" s="211"/>
      <c r="N254" s="176"/>
      <c r="O254" s="176"/>
    </row>
    <row r="255" spans="1:28" x14ac:dyDescent="0.2">
      <c r="A255" s="166">
        <v>2</v>
      </c>
      <c r="B255" s="169" t="s">
        <v>134</v>
      </c>
      <c r="C255" s="166">
        <v>100</v>
      </c>
      <c r="D255" s="149" t="s">
        <v>17</v>
      </c>
      <c r="E255" s="150">
        <v>0.06</v>
      </c>
      <c r="F255" s="150">
        <v>0.05</v>
      </c>
      <c r="G255" s="150">
        <v>45</v>
      </c>
      <c r="H255" s="150">
        <f t="shared" si="19"/>
        <v>2.6999999999999997</v>
      </c>
      <c r="I255" s="150">
        <v>0.55000000000000004</v>
      </c>
      <c r="J255" s="150">
        <v>0.1</v>
      </c>
      <c r="K255" s="150">
        <v>1.9</v>
      </c>
      <c r="L255" s="150">
        <v>12</v>
      </c>
      <c r="M255" s="150">
        <v>10.7</v>
      </c>
      <c r="N255" s="150" t="s">
        <v>135</v>
      </c>
      <c r="O255" s="160" t="s">
        <v>88</v>
      </c>
      <c r="P255" s="159"/>
      <c r="Q255" s="158"/>
      <c r="R255" s="159"/>
      <c r="S255" s="158"/>
      <c r="T255" s="158"/>
      <c r="U255" s="158"/>
      <c r="V255" s="158"/>
      <c r="W255" s="158"/>
      <c r="X255" s="158"/>
      <c r="Y255" s="158"/>
      <c r="Z255" s="158"/>
      <c r="AA255" s="6"/>
      <c r="AB255" s="6"/>
    </row>
    <row r="256" spans="1:28" ht="12" customHeight="1" x14ac:dyDescent="0.2">
      <c r="A256" s="175"/>
      <c r="B256" s="170"/>
      <c r="C256" s="168"/>
      <c r="D256" s="149" t="s">
        <v>136</v>
      </c>
      <c r="E256" s="150">
        <v>0.06</v>
      </c>
      <c r="F256" s="150">
        <v>0.05</v>
      </c>
      <c r="G256" s="150">
        <v>45</v>
      </c>
      <c r="H256" s="150">
        <f t="shared" si="19"/>
        <v>2.6999999999999997</v>
      </c>
      <c r="I256" s="148">
        <v>0.4</v>
      </c>
      <c r="J256" s="148">
        <v>0.05</v>
      </c>
      <c r="K256" s="148">
        <v>1.25</v>
      </c>
      <c r="L256" s="148">
        <v>7.05</v>
      </c>
      <c r="M256" s="148">
        <v>5</v>
      </c>
      <c r="N256" s="148" t="s">
        <v>102</v>
      </c>
      <c r="O256" s="155" t="s">
        <v>88</v>
      </c>
      <c r="P256" s="159"/>
      <c r="Q256" s="158"/>
      <c r="R256" s="159"/>
      <c r="S256" s="158"/>
      <c r="T256" s="158"/>
      <c r="U256" s="158"/>
      <c r="V256" s="158"/>
      <c r="W256" s="158"/>
      <c r="X256" s="158"/>
      <c r="Y256" s="158"/>
      <c r="Z256" s="158"/>
      <c r="AA256" s="6"/>
      <c r="AB256" s="6"/>
    </row>
    <row r="257" spans="1:15" ht="12" customHeight="1" x14ac:dyDescent="0.2">
      <c r="A257" s="195">
        <v>3</v>
      </c>
      <c r="B257" s="194" t="s">
        <v>26</v>
      </c>
      <c r="C257" s="195">
        <v>200</v>
      </c>
      <c r="D257" s="21" t="s">
        <v>32</v>
      </c>
      <c r="E257" s="20">
        <v>6.9999999999999999E-4</v>
      </c>
      <c r="F257" s="20">
        <v>6.9999999999999999E-4</v>
      </c>
      <c r="G257" s="122">
        <v>520</v>
      </c>
      <c r="H257" s="122">
        <f t="shared" ref="H257:H260" si="20">E257*G257</f>
        <v>0.36399999999999999</v>
      </c>
      <c r="I257" s="166">
        <v>0</v>
      </c>
      <c r="J257" s="166">
        <v>0</v>
      </c>
      <c r="K257" s="166">
        <v>10</v>
      </c>
      <c r="L257" s="166">
        <v>40</v>
      </c>
      <c r="M257" s="166">
        <v>0</v>
      </c>
      <c r="N257" s="166" t="s">
        <v>73</v>
      </c>
      <c r="O257" s="171" t="s">
        <v>88</v>
      </c>
    </row>
    <row r="258" spans="1:15" ht="12" customHeight="1" x14ac:dyDescent="0.2">
      <c r="A258" s="195"/>
      <c r="B258" s="206"/>
      <c r="C258" s="207"/>
      <c r="D258" s="21" t="s">
        <v>27</v>
      </c>
      <c r="E258" s="20">
        <v>1.4999999999999999E-2</v>
      </c>
      <c r="F258" s="20">
        <v>1.4999999999999999E-2</v>
      </c>
      <c r="G258" s="122">
        <v>51.75</v>
      </c>
      <c r="H258" s="122">
        <f t="shared" si="20"/>
        <v>0.77625</v>
      </c>
      <c r="I258" s="176"/>
      <c r="J258" s="176"/>
      <c r="K258" s="176"/>
      <c r="L258" s="176"/>
      <c r="M258" s="176"/>
      <c r="N258" s="176"/>
      <c r="O258" s="173"/>
    </row>
    <row r="259" spans="1:15" ht="12" customHeight="1" x14ac:dyDescent="0.2">
      <c r="A259" s="20">
        <v>4</v>
      </c>
      <c r="B259" s="21" t="s">
        <v>18</v>
      </c>
      <c r="C259" s="20">
        <v>50</v>
      </c>
      <c r="D259" s="21" t="s">
        <v>19</v>
      </c>
      <c r="E259" s="20">
        <v>0.05</v>
      </c>
      <c r="F259" s="20">
        <v>0.05</v>
      </c>
      <c r="G259" s="122">
        <v>31.96</v>
      </c>
      <c r="H259" s="122">
        <f t="shared" si="20"/>
        <v>1.5980000000000001</v>
      </c>
      <c r="I259" s="122">
        <v>20</v>
      </c>
      <c r="J259" s="122">
        <v>1.2</v>
      </c>
      <c r="K259" s="122">
        <v>20</v>
      </c>
      <c r="L259" s="122">
        <v>170.8</v>
      </c>
      <c r="M259" s="30">
        <v>0</v>
      </c>
      <c r="N259" s="30" t="s">
        <v>71</v>
      </c>
      <c r="O259" s="127" t="s">
        <v>88</v>
      </c>
    </row>
    <row r="260" spans="1:15" x14ac:dyDescent="0.2">
      <c r="A260" s="150">
        <v>5</v>
      </c>
      <c r="B260" s="149" t="s">
        <v>61</v>
      </c>
      <c r="C260" s="150">
        <v>100</v>
      </c>
      <c r="D260" s="149" t="s">
        <v>62</v>
      </c>
      <c r="E260" s="165">
        <v>0.106</v>
      </c>
      <c r="F260" s="150">
        <v>0.1</v>
      </c>
      <c r="G260" s="150">
        <v>150</v>
      </c>
      <c r="H260" s="150">
        <f t="shared" si="20"/>
        <v>15.9</v>
      </c>
      <c r="I260" s="150">
        <v>0.8</v>
      </c>
      <c r="J260" s="150">
        <v>0.2</v>
      </c>
      <c r="K260" s="150">
        <v>7.5</v>
      </c>
      <c r="L260" s="150">
        <v>35</v>
      </c>
      <c r="M260" s="30">
        <v>38</v>
      </c>
      <c r="N260" s="39" t="s">
        <v>81</v>
      </c>
      <c r="O260" s="160" t="s">
        <v>88</v>
      </c>
    </row>
    <row r="261" spans="1:15" ht="12" customHeight="1" x14ac:dyDescent="0.2">
      <c r="A261" s="192" t="s">
        <v>24</v>
      </c>
      <c r="B261" s="193"/>
      <c r="C261" s="193"/>
      <c r="D261" s="193"/>
      <c r="E261" s="193"/>
      <c r="F261" s="193"/>
      <c r="G261" s="124"/>
      <c r="H261" s="96">
        <f>H247+H248+H249+H250+H251+H252+H253+H254+H257+H258+H259+H260</f>
        <v>58.587219999999988</v>
      </c>
      <c r="I261" s="54">
        <f>I247+I257+I259+I260+I255+I256</f>
        <v>36.998999999999995</v>
      </c>
      <c r="J261" s="54">
        <f>J247+J257+J259+J260+J255+J256</f>
        <v>19.835000000000001</v>
      </c>
      <c r="K261" s="54">
        <f>K247+K257+K259+K260+K255+K256</f>
        <v>63.442999999999998</v>
      </c>
      <c r="L261" s="54">
        <v>580.32000000000005</v>
      </c>
      <c r="M261" s="24">
        <f>M247+M257+M259+M260</f>
        <v>88.738</v>
      </c>
      <c r="N261" s="39"/>
      <c r="O261" s="36"/>
    </row>
    <row r="262" spans="1:15" ht="12" customHeight="1" x14ac:dyDescent="0.2">
      <c r="A262" s="248"/>
      <c r="B262" s="249"/>
      <c r="C262" s="249"/>
      <c r="D262" s="249"/>
      <c r="E262" s="249"/>
      <c r="F262" s="249"/>
      <c r="G262" s="249"/>
      <c r="H262" s="249"/>
      <c r="I262" s="249"/>
      <c r="J262" s="249"/>
      <c r="K262" s="249"/>
      <c r="L262" s="249"/>
      <c r="M262" s="249"/>
      <c r="N262" s="249"/>
      <c r="O262" s="250"/>
    </row>
    <row r="263" spans="1:15" x14ac:dyDescent="0.2">
      <c r="A263" s="251"/>
      <c r="B263" s="252"/>
      <c r="C263" s="252"/>
      <c r="D263" s="252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53"/>
    </row>
    <row r="264" spans="1:15" ht="12" customHeight="1" x14ac:dyDescent="0.2">
      <c r="A264" s="217" t="s">
        <v>63</v>
      </c>
      <c r="B264" s="218"/>
      <c r="C264" s="218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9"/>
    </row>
    <row r="265" spans="1:15" ht="12" customHeight="1" x14ac:dyDescent="0.2">
      <c r="A265" s="202" t="s">
        <v>33</v>
      </c>
      <c r="B265" s="181"/>
      <c r="C265" s="181" t="s">
        <v>1</v>
      </c>
      <c r="D265" s="181" t="s">
        <v>2</v>
      </c>
      <c r="E265" s="181" t="s">
        <v>3</v>
      </c>
      <c r="F265" s="181" t="s">
        <v>4</v>
      </c>
      <c r="G265" s="181" t="s">
        <v>5</v>
      </c>
      <c r="H265" s="181" t="s">
        <v>6</v>
      </c>
      <c r="I265" s="181" t="s">
        <v>28</v>
      </c>
      <c r="J265" s="181" t="s">
        <v>29</v>
      </c>
      <c r="K265" s="181" t="s">
        <v>30</v>
      </c>
      <c r="L265" s="181" t="s">
        <v>7</v>
      </c>
      <c r="M265" s="208" t="s">
        <v>84</v>
      </c>
      <c r="N265" s="235" t="s">
        <v>31</v>
      </c>
      <c r="O265" s="202" t="s">
        <v>83</v>
      </c>
    </row>
    <row r="266" spans="1:15" ht="12" customHeight="1" x14ac:dyDescent="0.2">
      <c r="A266" s="176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209"/>
      <c r="N266" s="235"/>
      <c r="O266" s="203"/>
    </row>
    <row r="267" spans="1:15" ht="12" customHeight="1" x14ac:dyDescent="0.2">
      <c r="A267" s="20"/>
      <c r="B267" s="20" t="s">
        <v>8</v>
      </c>
      <c r="C267" s="20" t="s">
        <v>9</v>
      </c>
      <c r="D267" s="21"/>
      <c r="E267" s="20" t="s">
        <v>9</v>
      </c>
      <c r="F267" s="20" t="s">
        <v>9</v>
      </c>
      <c r="G267" s="122" t="s">
        <v>10</v>
      </c>
      <c r="H267" s="122" t="s">
        <v>11</v>
      </c>
      <c r="I267" s="20" t="s">
        <v>9</v>
      </c>
      <c r="J267" s="20" t="s">
        <v>9</v>
      </c>
      <c r="K267" s="20" t="s">
        <v>9</v>
      </c>
      <c r="L267" s="20" t="s">
        <v>9</v>
      </c>
      <c r="M267" s="30" t="s">
        <v>36</v>
      </c>
      <c r="N267" s="39"/>
      <c r="O267" s="36"/>
    </row>
    <row r="268" spans="1:15" ht="12" customHeight="1" x14ac:dyDescent="0.2">
      <c r="A268" s="195">
        <v>1</v>
      </c>
      <c r="B268" s="194" t="s">
        <v>93</v>
      </c>
      <c r="C268" s="195">
        <v>80</v>
      </c>
      <c r="D268" s="21" t="s">
        <v>92</v>
      </c>
      <c r="E268" s="20">
        <v>0.15</v>
      </c>
      <c r="F268" s="20">
        <v>0.11</v>
      </c>
      <c r="G268" s="122">
        <v>152.5</v>
      </c>
      <c r="H268" s="122">
        <f>E268*G268</f>
        <v>22.875</v>
      </c>
      <c r="I268" s="190">
        <v>14.42</v>
      </c>
      <c r="J268" s="190">
        <v>8.16</v>
      </c>
      <c r="K268" s="190">
        <v>6.79</v>
      </c>
      <c r="L268" s="190">
        <v>158.28</v>
      </c>
      <c r="M268" s="166">
        <v>3.48</v>
      </c>
      <c r="N268" s="166" t="s">
        <v>116</v>
      </c>
      <c r="O268" s="166" t="s">
        <v>117</v>
      </c>
    </row>
    <row r="269" spans="1:15" ht="12" customHeight="1" x14ac:dyDescent="0.2">
      <c r="A269" s="195"/>
      <c r="B269" s="194"/>
      <c r="C269" s="195"/>
      <c r="D269" s="21" t="s">
        <v>94</v>
      </c>
      <c r="E269" s="20">
        <v>5.0000000000000001E-3</v>
      </c>
      <c r="F269" s="20">
        <v>5.0000000000000001E-3</v>
      </c>
      <c r="G269" s="122">
        <v>127.44</v>
      </c>
      <c r="H269" s="122">
        <f t="shared" ref="H269:H284" si="21">E269*G269</f>
        <v>0.63719999999999999</v>
      </c>
      <c r="I269" s="210"/>
      <c r="J269" s="210"/>
      <c r="K269" s="210"/>
      <c r="L269" s="210"/>
      <c r="M269" s="175"/>
      <c r="N269" s="175"/>
      <c r="O269" s="175"/>
    </row>
    <row r="270" spans="1:15" ht="12" customHeight="1" x14ac:dyDescent="0.2">
      <c r="A270" s="195"/>
      <c r="B270" s="194"/>
      <c r="C270" s="195"/>
      <c r="D270" s="169" t="s">
        <v>23</v>
      </c>
      <c r="E270" s="166">
        <v>5.0000000000000001E-3</v>
      </c>
      <c r="F270" s="166">
        <v>5.0000000000000001E-3</v>
      </c>
      <c r="G270" s="166">
        <v>14.41</v>
      </c>
      <c r="H270" s="122">
        <f t="shared" si="21"/>
        <v>7.2050000000000003E-2</v>
      </c>
      <c r="I270" s="210"/>
      <c r="J270" s="210"/>
      <c r="K270" s="210"/>
      <c r="L270" s="210"/>
      <c r="M270" s="175"/>
      <c r="N270" s="175"/>
      <c r="O270" s="175"/>
    </row>
    <row r="271" spans="1:15" ht="0.75" hidden="1" customHeight="1" x14ac:dyDescent="0.2">
      <c r="A271" s="195"/>
      <c r="B271" s="194"/>
      <c r="C271" s="195"/>
      <c r="D271" s="197"/>
      <c r="E271" s="176"/>
      <c r="F271" s="176"/>
      <c r="G271" s="176"/>
      <c r="H271" s="122">
        <f t="shared" si="21"/>
        <v>0</v>
      </c>
      <c r="I271" s="210"/>
      <c r="J271" s="210"/>
      <c r="K271" s="210"/>
      <c r="L271" s="210"/>
      <c r="M271" s="175"/>
      <c r="N271" s="175"/>
      <c r="O271" s="175"/>
    </row>
    <row r="272" spans="1:15" ht="12" customHeight="1" x14ac:dyDescent="0.2">
      <c r="A272" s="195"/>
      <c r="B272" s="194"/>
      <c r="C272" s="195"/>
      <c r="D272" s="21" t="s">
        <v>13</v>
      </c>
      <c r="E272" s="20">
        <v>0.02</v>
      </c>
      <c r="F272" s="20">
        <v>0.02</v>
      </c>
      <c r="G272" s="122">
        <v>18.41</v>
      </c>
      <c r="H272" s="122">
        <f t="shared" si="21"/>
        <v>0.36820000000000003</v>
      </c>
      <c r="I272" s="210"/>
      <c r="J272" s="210"/>
      <c r="K272" s="210"/>
      <c r="L272" s="210"/>
      <c r="M272" s="175"/>
      <c r="N272" s="175"/>
      <c r="O272" s="175"/>
    </row>
    <row r="273" spans="1:15" ht="12" customHeight="1" x14ac:dyDescent="0.2">
      <c r="A273" s="195"/>
      <c r="B273" s="194"/>
      <c r="C273" s="195"/>
      <c r="D273" s="72" t="s">
        <v>27</v>
      </c>
      <c r="E273" s="68">
        <v>4.0000000000000001E-3</v>
      </c>
      <c r="F273" s="68">
        <v>4.0000000000000001E-3</v>
      </c>
      <c r="G273" s="122">
        <v>51.75</v>
      </c>
      <c r="H273" s="122">
        <f t="shared" si="21"/>
        <v>0.20700000000000002</v>
      </c>
      <c r="I273" s="210"/>
      <c r="J273" s="210"/>
      <c r="K273" s="210"/>
      <c r="L273" s="210"/>
      <c r="M273" s="175"/>
      <c r="N273" s="175"/>
      <c r="O273" s="175"/>
    </row>
    <row r="274" spans="1:15" ht="12" customHeight="1" x14ac:dyDescent="0.2">
      <c r="A274" s="195"/>
      <c r="B274" s="194"/>
      <c r="C274" s="195"/>
      <c r="D274" s="72" t="s">
        <v>14</v>
      </c>
      <c r="E274" s="68">
        <v>0.03</v>
      </c>
      <c r="F274" s="68">
        <v>0.02</v>
      </c>
      <c r="G274" s="122">
        <v>25.91</v>
      </c>
      <c r="H274" s="122">
        <f t="shared" si="21"/>
        <v>0.77729999999999999</v>
      </c>
      <c r="I274" s="210"/>
      <c r="J274" s="210"/>
      <c r="K274" s="210"/>
      <c r="L274" s="210"/>
      <c r="M274" s="175"/>
      <c r="N274" s="175"/>
      <c r="O274" s="175"/>
    </row>
    <row r="275" spans="1:15" ht="12" customHeight="1" x14ac:dyDescent="0.2">
      <c r="A275" s="195"/>
      <c r="B275" s="194"/>
      <c r="C275" s="195"/>
      <c r="D275" s="21" t="s">
        <v>12</v>
      </c>
      <c r="E275" s="20">
        <v>5.0000000000000001E-3</v>
      </c>
      <c r="F275" s="20">
        <v>5.0000000000000001E-3</v>
      </c>
      <c r="G275" s="122">
        <v>104.21</v>
      </c>
      <c r="H275" s="122">
        <f t="shared" si="21"/>
        <v>0.52105000000000001</v>
      </c>
      <c r="I275" s="211"/>
      <c r="J275" s="211"/>
      <c r="K275" s="211"/>
      <c r="L275" s="211"/>
      <c r="M275" s="176"/>
      <c r="N275" s="176"/>
      <c r="O275" s="176"/>
    </row>
    <row r="276" spans="1:15" ht="12" customHeight="1" x14ac:dyDescent="0.2">
      <c r="A276" s="195">
        <v>2</v>
      </c>
      <c r="B276" s="213" t="s">
        <v>118</v>
      </c>
      <c r="C276" s="176">
        <v>150</v>
      </c>
      <c r="D276" s="49" t="s">
        <v>39</v>
      </c>
      <c r="E276" s="46">
        <v>0.2</v>
      </c>
      <c r="F276" s="46">
        <v>0.16</v>
      </c>
      <c r="G276" s="121">
        <v>23.75</v>
      </c>
      <c r="H276" s="122">
        <f t="shared" si="21"/>
        <v>4.75</v>
      </c>
      <c r="I276" s="195">
        <v>3.33</v>
      </c>
      <c r="J276" s="195">
        <v>3.84</v>
      </c>
      <c r="K276" s="254">
        <v>21.585000000000001</v>
      </c>
      <c r="L276" s="195">
        <v>134.24</v>
      </c>
      <c r="M276" s="195">
        <v>12.615</v>
      </c>
      <c r="N276" s="195" t="s">
        <v>77</v>
      </c>
      <c r="O276" s="180" t="s">
        <v>88</v>
      </c>
    </row>
    <row r="277" spans="1:15" ht="12" customHeight="1" x14ac:dyDescent="0.2">
      <c r="A277" s="195"/>
      <c r="B277" s="213"/>
      <c r="C277" s="176"/>
      <c r="D277" s="48" t="s">
        <v>23</v>
      </c>
      <c r="E277" s="47">
        <v>3.0000000000000001E-3</v>
      </c>
      <c r="F277" s="47">
        <v>3.0000000000000001E-3</v>
      </c>
      <c r="G277" s="122">
        <v>14.41</v>
      </c>
      <c r="H277" s="122">
        <f t="shared" si="21"/>
        <v>4.3230000000000005E-2</v>
      </c>
      <c r="I277" s="207"/>
      <c r="J277" s="207"/>
      <c r="K277" s="255"/>
      <c r="L277" s="207"/>
      <c r="M277" s="207"/>
      <c r="N277" s="207"/>
      <c r="O277" s="180"/>
    </row>
    <row r="278" spans="1:15" ht="12" customHeight="1" x14ac:dyDescent="0.2">
      <c r="A278" s="195"/>
      <c r="B278" s="194"/>
      <c r="C278" s="195"/>
      <c r="D278" s="48" t="s">
        <v>25</v>
      </c>
      <c r="E278" s="47">
        <v>0.05</v>
      </c>
      <c r="F278" s="47">
        <v>0.05</v>
      </c>
      <c r="G278" s="122">
        <v>48.9</v>
      </c>
      <c r="H278" s="122">
        <f t="shared" si="21"/>
        <v>2.4450000000000003</v>
      </c>
      <c r="I278" s="207"/>
      <c r="J278" s="207"/>
      <c r="K278" s="255"/>
      <c r="L278" s="207"/>
      <c r="M278" s="207"/>
      <c r="N278" s="207"/>
      <c r="O278" s="180"/>
    </row>
    <row r="279" spans="1:15" ht="12" customHeight="1" x14ac:dyDescent="0.2">
      <c r="A279" s="20">
        <v>3</v>
      </c>
      <c r="B279" s="21" t="s">
        <v>18</v>
      </c>
      <c r="C279" s="20">
        <v>50</v>
      </c>
      <c r="D279" s="21" t="s">
        <v>64</v>
      </c>
      <c r="E279" s="20">
        <v>0.05</v>
      </c>
      <c r="F279" s="20">
        <v>0.05</v>
      </c>
      <c r="G279" s="122">
        <v>31.96</v>
      </c>
      <c r="H279" s="122">
        <f t="shared" si="21"/>
        <v>1.5980000000000001</v>
      </c>
      <c r="I279" s="122">
        <v>20</v>
      </c>
      <c r="J279" s="122">
        <v>1.2</v>
      </c>
      <c r="K279" s="122">
        <v>20</v>
      </c>
      <c r="L279" s="122">
        <v>170.8</v>
      </c>
      <c r="M279" s="30">
        <v>0</v>
      </c>
      <c r="N279" s="30" t="s">
        <v>71</v>
      </c>
      <c r="O279" s="127" t="s">
        <v>88</v>
      </c>
    </row>
    <row r="280" spans="1:15" ht="12" customHeight="1" x14ac:dyDescent="0.2">
      <c r="A280" s="68">
        <v>4</v>
      </c>
      <c r="B280" s="94" t="s">
        <v>101</v>
      </c>
      <c r="C280" s="68">
        <v>30</v>
      </c>
      <c r="D280" s="72" t="s">
        <v>100</v>
      </c>
      <c r="E280" s="68">
        <v>0.03</v>
      </c>
      <c r="F280" s="68">
        <v>0.03</v>
      </c>
      <c r="G280" s="122">
        <v>333.5</v>
      </c>
      <c r="H280" s="110">
        <f t="shared" si="21"/>
        <v>10.004999999999999</v>
      </c>
      <c r="I280" s="68">
        <v>3.0000000000000001E-3</v>
      </c>
      <c r="J280" s="75">
        <v>0</v>
      </c>
      <c r="K280" s="68">
        <v>2.38</v>
      </c>
      <c r="L280" s="75">
        <v>9.6300000000000008</v>
      </c>
      <c r="M280" s="30">
        <v>0.12</v>
      </c>
      <c r="N280" s="30"/>
      <c r="O280" s="83"/>
    </row>
    <row r="281" spans="1:15" ht="12" customHeight="1" x14ac:dyDescent="0.2">
      <c r="A281" s="166">
        <v>5</v>
      </c>
      <c r="B281" s="169" t="s">
        <v>47</v>
      </c>
      <c r="C281" s="166">
        <v>200</v>
      </c>
      <c r="D281" s="21" t="s">
        <v>48</v>
      </c>
      <c r="E281" s="20">
        <v>4.0000000000000001E-3</v>
      </c>
      <c r="F281" s="20">
        <v>4.0000000000000001E-3</v>
      </c>
      <c r="G281" s="122">
        <v>441.66</v>
      </c>
      <c r="H281" s="122">
        <f t="shared" si="21"/>
        <v>1.7666400000000002</v>
      </c>
      <c r="I281" s="166">
        <v>3.68</v>
      </c>
      <c r="J281" s="166">
        <v>3.48</v>
      </c>
      <c r="K281" s="166">
        <v>14.62</v>
      </c>
      <c r="L281" s="166">
        <v>104.52</v>
      </c>
      <c r="M281" s="166">
        <v>0.54</v>
      </c>
      <c r="N281" s="166" t="s">
        <v>70</v>
      </c>
      <c r="O281" s="171" t="s">
        <v>88</v>
      </c>
    </row>
    <row r="282" spans="1:15" ht="12" customHeight="1" x14ac:dyDescent="0.2">
      <c r="A282" s="175"/>
      <c r="B282" s="196"/>
      <c r="C282" s="175"/>
      <c r="D282" s="21" t="s">
        <v>27</v>
      </c>
      <c r="E282" s="20">
        <v>0.01</v>
      </c>
      <c r="F282" s="20">
        <v>0.01</v>
      </c>
      <c r="G282" s="122">
        <v>51.75</v>
      </c>
      <c r="H282" s="122">
        <f t="shared" si="21"/>
        <v>0.51749999999999996</v>
      </c>
      <c r="I282" s="175"/>
      <c r="J282" s="175"/>
      <c r="K282" s="175"/>
      <c r="L282" s="175"/>
      <c r="M282" s="175"/>
      <c r="N282" s="175"/>
      <c r="O282" s="172"/>
    </row>
    <row r="283" spans="1:15" ht="12" customHeight="1" x14ac:dyDescent="0.2">
      <c r="A283" s="175"/>
      <c r="B283" s="196"/>
      <c r="C283" s="175"/>
      <c r="D283" s="21" t="s">
        <v>52</v>
      </c>
      <c r="E283" s="20">
        <v>0.11</v>
      </c>
      <c r="F283" s="20">
        <v>0.11</v>
      </c>
      <c r="G283" s="122">
        <v>0</v>
      </c>
      <c r="H283" s="122">
        <f t="shared" si="21"/>
        <v>0</v>
      </c>
      <c r="I283" s="175"/>
      <c r="J283" s="175"/>
      <c r="K283" s="175"/>
      <c r="L283" s="175"/>
      <c r="M283" s="175"/>
      <c r="N283" s="175"/>
      <c r="O283" s="172"/>
    </row>
    <row r="284" spans="1:15" ht="12" customHeight="1" x14ac:dyDescent="0.2">
      <c r="A284" s="176"/>
      <c r="B284" s="197"/>
      <c r="C284" s="176"/>
      <c r="D284" s="21" t="s">
        <v>25</v>
      </c>
      <c r="E284" s="20">
        <v>0.1</v>
      </c>
      <c r="F284" s="20">
        <v>0.1</v>
      </c>
      <c r="G284" s="122">
        <v>48.9</v>
      </c>
      <c r="H284" s="122">
        <f t="shared" si="21"/>
        <v>4.8900000000000006</v>
      </c>
      <c r="I284" s="176"/>
      <c r="J284" s="176"/>
      <c r="K284" s="176"/>
      <c r="L284" s="176"/>
      <c r="M284" s="176"/>
      <c r="N284" s="176"/>
      <c r="O284" s="173"/>
    </row>
    <row r="285" spans="1:15" ht="12" customHeight="1" x14ac:dyDescent="0.2">
      <c r="A285" s="150">
        <v>6</v>
      </c>
      <c r="B285" s="149" t="s">
        <v>86</v>
      </c>
      <c r="C285" s="150">
        <v>100</v>
      </c>
      <c r="D285" s="149" t="s">
        <v>22</v>
      </c>
      <c r="E285" s="150">
        <v>0.13</v>
      </c>
      <c r="F285" s="150">
        <v>0.1</v>
      </c>
      <c r="G285" s="150">
        <v>50.45</v>
      </c>
      <c r="H285" s="150">
        <f>E285*G285</f>
        <v>6.5585000000000004</v>
      </c>
      <c r="I285" s="150">
        <v>0.4</v>
      </c>
      <c r="J285" s="150">
        <v>0.4</v>
      </c>
      <c r="K285" s="150">
        <v>9.8000000000000007</v>
      </c>
      <c r="L285" s="150">
        <v>44.4</v>
      </c>
      <c r="M285" s="30">
        <v>5</v>
      </c>
      <c r="N285" s="30" t="s">
        <v>74</v>
      </c>
      <c r="O285" s="160" t="s">
        <v>88</v>
      </c>
    </row>
    <row r="286" spans="1:15" ht="12" customHeight="1" x14ac:dyDescent="0.2">
      <c r="A286" s="192" t="s">
        <v>24</v>
      </c>
      <c r="B286" s="193"/>
      <c r="C286" s="193"/>
      <c r="D286" s="193"/>
      <c r="E286" s="193"/>
      <c r="F286" s="193"/>
      <c r="G286" s="124"/>
      <c r="H286" s="96">
        <f>SUM(H268:H285)</f>
        <v>58.031670000000005</v>
      </c>
      <c r="I286" s="54">
        <f>SUM(I268:I285)</f>
        <v>41.832999999999998</v>
      </c>
      <c r="J286" s="54">
        <f>SUM(J268:J285)</f>
        <v>17.079999999999998</v>
      </c>
      <c r="K286" s="54">
        <f>SUM(K268:K285)</f>
        <v>75.174999999999997</v>
      </c>
      <c r="L286" s="54">
        <v>621.76</v>
      </c>
      <c r="M286" s="24">
        <f>SUM(M268:M285)</f>
        <v>21.754999999999999</v>
      </c>
      <c r="N286" s="39"/>
      <c r="O286" s="36"/>
    </row>
    <row r="287" spans="1:15" ht="12" customHeight="1" x14ac:dyDescent="0.2">
      <c r="A287" s="27"/>
      <c r="B287" s="27"/>
      <c r="C287" s="27"/>
      <c r="D287" s="27"/>
      <c r="E287" s="27"/>
      <c r="F287" s="27"/>
      <c r="G287" s="126"/>
      <c r="H287" s="126"/>
      <c r="I287" s="27"/>
      <c r="J287" s="27"/>
      <c r="K287" s="27"/>
      <c r="L287" s="27"/>
      <c r="M287" s="27"/>
      <c r="N287" s="31"/>
      <c r="O287" s="8"/>
    </row>
    <row r="288" spans="1:15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4"/>
      <c r="N288" s="34"/>
    </row>
    <row r="289" spans="1:15" ht="12" customHeight="1" x14ac:dyDescent="0.2">
      <c r="A289" s="217" t="s">
        <v>65</v>
      </c>
      <c r="B289" s="218"/>
      <c r="C289" s="218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9"/>
    </row>
    <row r="290" spans="1:15" ht="12" customHeight="1" x14ac:dyDescent="0.2">
      <c r="A290" s="202" t="s">
        <v>33</v>
      </c>
      <c r="B290" s="181"/>
      <c r="C290" s="181" t="s">
        <v>1</v>
      </c>
      <c r="D290" s="181" t="s">
        <v>2</v>
      </c>
      <c r="E290" s="181" t="s">
        <v>3</v>
      </c>
      <c r="F290" s="181" t="s">
        <v>4</v>
      </c>
      <c r="G290" s="181" t="s">
        <v>5</v>
      </c>
      <c r="H290" s="181" t="s">
        <v>6</v>
      </c>
      <c r="I290" s="181" t="s">
        <v>28</v>
      </c>
      <c r="J290" s="181" t="s">
        <v>29</v>
      </c>
      <c r="K290" s="181" t="s">
        <v>30</v>
      </c>
      <c r="L290" s="181" t="s">
        <v>7</v>
      </c>
      <c r="M290" s="208" t="s">
        <v>84</v>
      </c>
      <c r="N290" s="174" t="s">
        <v>31</v>
      </c>
      <c r="O290" s="202" t="s">
        <v>83</v>
      </c>
    </row>
    <row r="291" spans="1:15" ht="12" customHeight="1" x14ac:dyDescent="0.2">
      <c r="A291" s="176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209"/>
      <c r="N291" s="174"/>
      <c r="O291" s="203"/>
    </row>
    <row r="292" spans="1:15" ht="12" customHeight="1" x14ac:dyDescent="0.2">
      <c r="A292" s="24"/>
      <c r="B292" s="24" t="s">
        <v>8</v>
      </c>
      <c r="C292" s="24" t="s">
        <v>9</v>
      </c>
      <c r="D292" s="5"/>
      <c r="E292" s="24" t="s">
        <v>9</v>
      </c>
      <c r="F292" s="24" t="s">
        <v>9</v>
      </c>
      <c r="G292" s="123" t="s">
        <v>10</v>
      </c>
      <c r="H292" s="123" t="s">
        <v>11</v>
      </c>
      <c r="I292" s="24" t="s">
        <v>9</v>
      </c>
      <c r="J292" s="24" t="s">
        <v>9</v>
      </c>
      <c r="K292" s="24" t="s">
        <v>9</v>
      </c>
      <c r="L292" s="24" t="s">
        <v>9</v>
      </c>
      <c r="M292" s="25" t="s">
        <v>36</v>
      </c>
      <c r="N292" s="25"/>
      <c r="O292" s="36"/>
    </row>
    <row r="293" spans="1:15" ht="12" customHeight="1" x14ac:dyDescent="0.2">
      <c r="A293" s="154">
        <v>1</v>
      </c>
      <c r="B293" s="194" t="s">
        <v>147</v>
      </c>
      <c r="C293" s="195">
        <v>80</v>
      </c>
      <c r="D293" s="149" t="s">
        <v>44</v>
      </c>
      <c r="E293" s="153">
        <v>0.1</v>
      </c>
      <c r="F293" s="150">
        <v>0.08</v>
      </c>
      <c r="G293" s="150">
        <v>345</v>
      </c>
      <c r="H293" s="150">
        <f t="shared" ref="H293:H300" si="22">E293*G293</f>
        <v>34.5</v>
      </c>
      <c r="I293" s="190">
        <v>13.288</v>
      </c>
      <c r="J293" s="190">
        <v>12.632</v>
      </c>
      <c r="K293" s="190">
        <v>6.8319999999999999</v>
      </c>
      <c r="L293" s="190">
        <v>194.16800000000001</v>
      </c>
      <c r="M293" s="190">
        <v>0.14399999999999999</v>
      </c>
      <c r="N293" s="265" t="s">
        <v>80</v>
      </c>
      <c r="O293" s="171" t="s">
        <v>88</v>
      </c>
    </row>
    <row r="294" spans="1:15" ht="12" customHeight="1" x14ac:dyDescent="0.2">
      <c r="A294" s="156"/>
      <c r="B294" s="194"/>
      <c r="C294" s="195"/>
      <c r="D294" s="149" t="s">
        <v>23</v>
      </c>
      <c r="E294" s="150">
        <v>5.0000000000000001E-3</v>
      </c>
      <c r="F294" s="150">
        <v>5.0000000000000001E-3</v>
      </c>
      <c r="G294" s="150">
        <v>14.41</v>
      </c>
      <c r="H294" s="150">
        <f t="shared" si="22"/>
        <v>7.2050000000000003E-2</v>
      </c>
      <c r="I294" s="210"/>
      <c r="J294" s="210"/>
      <c r="K294" s="210"/>
      <c r="L294" s="210"/>
      <c r="M294" s="210"/>
      <c r="N294" s="266"/>
      <c r="O294" s="172"/>
    </row>
    <row r="295" spans="1:15" ht="9.75" customHeight="1" x14ac:dyDescent="0.2">
      <c r="A295" s="156"/>
      <c r="B295" s="194"/>
      <c r="C295" s="195"/>
      <c r="D295" s="149" t="s">
        <v>59</v>
      </c>
      <c r="E295" s="150">
        <v>0.02</v>
      </c>
      <c r="F295" s="150">
        <v>0.02</v>
      </c>
      <c r="G295" s="150">
        <v>48.9</v>
      </c>
      <c r="H295" s="150">
        <f t="shared" si="22"/>
        <v>0.97799999999999998</v>
      </c>
      <c r="I295" s="210"/>
      <c r="J295" s="210"/>
      <c r="K295" s="210"/>
      <c r="L295" s="210"/>
      <c r="M295" s="210"/>
      <c r="N295" s="266"/>
      <c r="O295" s="172"/>
    </row>
    <row r="296" spans="1:15" ht="12" customHeight="1" x14ac:dyDescent="0.2">
      <c r="A296" s="156"/>
      <c r="B296" s="194"/>
      <c r="C296" s="195"/>
      <c r="D296" s="149" t="s">
        <v>13</v>
      </c>
      <c r="E296" s="150">
        <v>0.01</v>
      </c>
      <c r="F296" s="150">
        <v>8.0000000000000002E-3</v>
      </c>
      <c r="G296" s="150">
        <v>18.41</v>
      </c>
      <c r="H296" s="150">
        <f t="shared" si="22"/>
        <v>0.18410000000000001</v>
      </c>
      <c r="I296" s="210"/>
      <c r="J296" s="210"/>
      <c r="K296" s="210"/>
      <c r="L296" s="210"/>
      <c r="M296" s="210"/>
      <c r="N296" s="266"/>
      <c r="O296" s="172"/>
    </row>
    <row r="297" spans="1:15" ht="12" customHeight="1" x14ac:dyDescent="0.2">
      <c r="A297" s="156"/>
      <c r="B297" s="194"/>
      <c r="C297" s="195"/>
      <c r="D297" s="149" t="s">
        <v>23</v>
      </c>
      <c r="E297" s="150">
        <v>4.0000000000000001E-3</v>
      </c>
      <c r="F297" s="150">
        <v>4.0000000000000001E-3</v>
      </c>
      <c r="G297" s="150">
        <v>14.41</v>
      </c>
      <c r="H297" s="150">
        <f t="shared" si="22"/>
        <v>5.7640000000000004E-2</v>
      </c>
      <c r="I297" s="210"/>
      <c r="J297" s="210"/>
      <c r="K297" s="210"/>
      <c r="L297" s="210"/>
      <c r="M297" s="210"/>
      <c r="N297" s="266"/>
      <c r="O297" s="172"/>
    </row>
    <row r="298" spans="1:15" ht="12" customHeight="1" x14ac:dyDescent="0.2">
      <c r="A298" s="156"/>
      <c r="B298" s="194"/>
      <c r="C298" s="195"/>
      <c r="D298" s="149" t="s">
        <v>38</v>
      </c>
      <c r="E298" s="150">
        <v>0.01</v>
      </c>
      <c r="F298" s="150">
        <v>0.01</v>
      </c>
      <c r="G298" s="150">
        <v>27.66</v>
      </c>
      <c r="H298" s="150">
        <f t="shared" si="22"/>
        <v>0.27660000000000001</v>
      </c>
      <c r="I298" s="210"/>
      <c r="J298" s="210"/>
      <c r="K298" s="210"/>
      <c r="L298" s="210"/>
      <c r="M298" s="210"/>
      <c r="N298" s="266"/>
      <c r="O298" s="172"/>
    </row>
    <row r="299" spans="1:15" ht="12" customHeight="1" x14ac:dyDescent="0.2">
      <c r="A299" s="156"/>
      <c r="B299" s="194"/>
      <c r="C299" s="195"/>
      <c r="D299" s="149" t="s">
        <v>56</v>
      </c>
      <c r="E299" s="163">
        <v>1.0999999999999999E-2</v>
      </c>
      <c r="F299" s="163">
        <v>0.01</v>
      </c>
      <c r="G299" s="163">
        <v>120</v>
      </c>
      <c r="H299" s="163">
        <f t="shared" si="22"/>
        <v>1.3199999999999998</v>
      </c>
      <c r="I299" s="210"/>
      <c r="J299" s="210"/>
      <c r="K299" s="210"/>
      <c r="L299" s="210"/>
      <c r="M299" s="210"/>
      <c r="N299" s="266"/>
      <c r="O299" s="172"/>
    </row>
    <row r="300" spans="1:15" ht="12" customHeight="1" x14ac:dyDescent="0.2">
      <c r="A300" s="156"/>
      <c r="B300" s="194"/>
      <c r="C300" s="195"/>
      <c r="D300" s="149" t="s">
        <v>52</v>
      </c>
      <c r="E300" s="150">
        <v>0.14000000000000001</v>
      </c>
      <c r="F300" s="150">
        <v>4.0000000000000001E-3</v>
      </c>
      <c r="G300" s="150">
        <v>0</v>
      </c>
      <c r="H300" s="150">
        <f t="shared" si="22"/>
        <v>0</v>
      </c>
      <c r="I300" s="210"/>
      <c r="J300" s="210"/>
      <c r="K300" s="210"/>
      <c r="L300" s="210"/>
      <c r="M300" s="210"/>
      <c r="N300" s="266"/>
      <c r="O300" s="172"/>
    </row>
    <row r="301" spans="1:15" ht="12" customHeight="1" x14ac:dyDescent="0.2">
      <c r="A301" s="156"/>
      <c r="B301" s="194"/>
      <c r="C301" s="195"/>
      <c r="D301" s="149" t="s">
        <v>12</v>
      </c>
      <c r="E301" s="150">
        <v>2E-3</v>
      </c>
      <c r="F301" s="150">
        <v>2E-3</v>
      </c>
      <c r="G301" s="150">
        <v>104.21</v>
      </c>
      <c r="H301" s="150">
        <f>E301*G301</f>
        <v>0.20841999999999999</v>
      </c>
      <c r="I301" s="210"/>
      <c r="J301" s="210"/>
      <c r="K301" s="210"/>
      <c r="L301" s="210"/>
      <c r="M301" s="210"/>
      <c r="N301" s="266"/>
      <c r="O301" s="172"/>
    </row>
    <row r="302" spans="1:15" ht="12" customHeight="1" x14ac:dyDescent="0.2">
      <c r="A302" s="156"/>
      <c r="B302" s="194"/>
      <c r="C302" s="195"/>
      <c r="D302" s="149" t="s">
        <v>13</v>
      </c>
      <c r="E302" s="150">
        <v>5.0000000000000001E-3</v>
      </c>
      <c r="F302" s="150">
        <v>4.0000000000000001E-3</v>
      </c>
      <c r="G302" s="150">
        <v>18.41</v>
      </c>
      <c r="H302" s="150">
        <f t="shared" ref="H302:H304" si="23">E302*G302</f>
        <v>9.2050000000000007E-2</v>
      </c>
      <c r="I302" s="210"/>
      <c r="J302" s="210"/>
      <c r="K302" s="210"/>
      <c r="L302" s="210"/>
      <c r="M302" s="210"/>
      <c r="N302" s="266"/>
      <c r="O302" s="172"/>
    </row>
    <row r="303" spans="1:15" ht="12" customHeight="1" x14ac:dyDescent="0.2">
      <c r="A303" s="156"/>
      <c r="B303" s="194"/>
      <c r="C303" s="195"/>
      <c r="D303" s="149" t="s">
        <v>12</v>
      </c>
      <c r="E303" s="150">
        <v>3.0000000000000001E-3</v>
      </c>
      <c r="F303" s="150">
        <v>3.0000000000000001E-3</v>
      </c>
      <c r="G303" s="150">
        <v>104.21</v>
      </c>
      <c r="H303" s="150">
        <f t="shared" si="23"/>
        <v>0.31262999999999996</v>
      </c>
      <c r="I303" s="210"/>
      <c r="J303" s="210"/>
      <c r="K303" s="210"/>
      <c r="L303" s="210"/>
      <c r="M303" s="210"/>
      <c r="N303" s="266"/>
      <c r="O303" s="172"/>
    </row>
    <row r="304" spans="1:15" ht="11.25" customHeight="1" x14ac:dyDescent="0.2">
      <c r="A304" s="157"/>
      <c r="B304" s="194"/>
      <c r="C304" s="195"/>
      <c r="D304" s="149" t="s">
        <v>50</v>
      </c>
      <c r="E304" s="150">
        <v>2E-3</v>
      </c>
      <c r="F304" s="150">
        <v>2E-3</v>
      </c>
      <c r="G304" s="150">
        <v>127.44</v>
      </c>
      <c r="H304" s="150">
        <f t="shared" si="23"/>
        <v>0.25488</v>
      </c>
      <c r="I304" s="211"/>
      <c r="J304" s="211"/>
      <c r="K304" s="211"/>
      <c r="L304" s="211"/>
      <c r="M304" s="211"/>
      <c r="N304" s="267"/>
      <c r="O304" s="173"/>
    </row>
    <row r="305" spans="1:28" ht="12" customHeight="1" x14ac:dyDescent="0.2">
      <c r="A305" s="195">
        <v>2</v>
      </c>
      <c r="B305" s="169" t="s">
        <v>151</v>
      </c>
      <c r="C305" s="166">
        <v>150</v>
      </c>
      <c r="D305" s="149" t="s">
        <v>91</v>
      </c>
      <c r="E305" s="150">
        <v>0.05</v>
      </c>
      <c r="F305" s="150">
        <v>0.05</v>
      </c>
      <c r="G305" s="150">
        <v>74.16</v>
      </c>
      <c r="H305" s="150">
        <f>E305*G305</f>
        <v>3.7080000000000002</v>
      </c>
      <c r="I305" s="166">
        <v>1.8</v>
      </c>
      <c r="J305" s="166">
        <v>0.2</v>
      </c>
      <c r="K305" s="166">
        <v>10</v>
      </c>
      <c r="L305" s="166">
        <v>49</v>
      </c>
      <c r="M305" s="171">
        <v>0</v>
      </c>
      <c r="N305" s="166" t="s">
        <v>69</v>
      </c>
      <c r="O305" s="177" t="s">
        <v>88</v>
      </c>
    </row>
    <row r="306" spans="1:28" ht="12" customHeight="1" x14ac:dyDescent="0.2">
      <c r="A306" s="195"/>
      <c r="B306" s="196"/>
      <c r="C306" s="175"/>
      <c r="D306" s="149" t="s">
        <v>23</v>
      </c>
      <c r="E306" s="150">
        <v>3.0000000000000001E-3</v>
      </c>
      <c r="F306" s="150">
        <v>3.0000000000000001E-3</v>
      </c>
      <c r="G306" s="150">
        <v>14.41</v>
      </c>
      <c r="H306" s="150">
        <f>E306*G306</f>
        <v>4.3230000000000005E-2</v>
      </c>
      <c r="I306" s="167"/>
      <c r="J306" s="167"/>
      <c r="K306" s="167"/>
      <c r="L306" s="167"/>
      <c r="M306" s="187"/>
      <c r="N306" s="167"/>
      <c r="O306" s="178"/>
    </row>
    <row r="307" spans="1:28" ht="12" customHeight="1" x14ac:dyDescent="0.2">
      <c r="A307" s="195"/>
      <c r="B307" s="196"/>
      <c r="C307" s="175"/>
      <c r="D307" s="149" t="s">
        <v>21</v>
      </c>
      <c r="E307" s="161">
        <v>4.4999999999999997E-3</v>
      </c>
      <c r="F307" s="161">
        <v>4.4999999999999997E-3</v>
      </c>
      <c r="G307" s="150">
        <v>421.07</v>
      </c>
      <c r="H307" s="150">
        <f t="shared" ref="H307:H315" si="24">E307*G307</f>
        <v>1.8948149999999999</v>
      </c>
      <c r="I307" s="168"/>
      <c r="J307" s="168"/>
      <c r="K307" s="168"/>
      <c r="L307" s="168"/>
      <c r="M307" s="204"/>
      <c r="N307" s="168"/>
      <c r="O307" s="179"/>
    </row>
    <row r="308" spans="1:28" ht="12" customHeight="1" x14ac:dyDescent="0.2">
      <c r="A308" s="166">
        <v>3</v>
      </c>
      <c r="B308" s="169" t="s">
        <v>145</v>
      </c>
      <c r="C308" s="166">
        <v>100</v>
      </c>
      <c r="D308" s="149" t="s">
        <v>39</v>
      </c>
      <c r="E308" s="150">
        <v>6.5000000000000002E-2</v>
      </c>
      <c r="F308" s="150">
        <v>0.05</v>
      </c>
      <c r="G308" s="150">
        <v>23.75</v>
      </c>
      <c r="H308" s="150">
        <f t="shared" si="24"/>
        <v>1.54375</v>
      </c>
      <c r="I308" s="166">
        <v>1.6</v>
      </c>
      <c r="J308" s="166">
        <v>10.19</v>
      </c>
      <c r="K308" s="166">
        <v>9.1</v>
      </c>
      <c r="L308" s="166">
        <v>134.51</v>
      </c>
      <c r="M308" s="166">
        <v>8.32</v>
      </c>
      <c r="N308" s="166" t="s">
        <v>146</v>
      </c>
      <c r="O308" s="171" t="s">
        <v>88</v>
      </c>
      <c r="P308" s="159"/>
      <c r="Q308" s="158"/>
      <c r="R308" s="159"/>
      <c r="S308" s="158"/>
      <c r="T308" s="158"/>
      <c r="U308" s="158"/>
      <c r="V308" s="158"/>
      <c r="W308" s="158"/>
      <c r="X308" s="158"/>
      <c r="Y308" s="158"/>
      <c r="Z308" s="158"/>
      <c r="AA308" s="6"/>
      <c r="AB308" s="6"/>
    </row>
    <row r="309" spans="1:28" ht="12" customHeight="1" x14ac:dyDescent="0.2">
      <c r="A309" s="175"/>
      <c r="B309" s="196"/>
      <c r="C309" s="175"/>
      <c r="D309" s="149" t="s">
        <v>89</v>
      </c>
      <c r="E309" s="150">
        <v>0.03</v>
      </c>
      <c r="F309" s="150">
        <v>2.5999999999999999E-2</v>
      </c>
      <c r="G309" s="150">
        <v>23.16</v>
      </c>
      <c r="H309" s="150">
        <f t="shared" si="24"/>
        <v>0.69479999999999997</v>
      </c>
      <c r="I309" s="175"/>
      <c r="J309" s="175"/>
      <c r="K309" s="175"/>
      <c r="L309" s="175"/>
      <c r="M309" s="175"/>
      <c r="N309" s="175"/>
      <c r="O309" s="172"/>
      <c r="P309" s="159"/>
      <c r="Q309" s="158"/>
      <c r="R309" s="159"/>
      <c r="S309" s="158"/>
      <c r="T309" s="158"/>
      <c r="U309" s="158"/>
      <c r="V309" s="158"/>
      <c r="W309" s="158"/>
      <c r="X309" s="158"/>
      <c r="Y309" s="158"/>
      <c r="Z309" s="158"/>
      <c r="AA309" s="6"/>
      <c r="AB309" s="6"/>
    </row>
    <row r="310" spans="1:28" ht="12" customHeight="1" x14ac:dyDescent="0.2">
      <c r="A310" s="175"/>
      <c r="B310" s="196"/>
      <c r="C310" s="175"/>
      <c r="D310" s="149" t="s">
        <v>12</v>
      </c>
      <c r="E310" s="150">
        <v>1.4999999999999999E-2</v>
      </c>
      <c r="F310" s="150">
        <v>1.4999999999999999E-2</v>
      </c>
      <c r="G310" s="150">
        <v>104.21</v>
      </c>
      <c r="H310" s="150">
        <f t="shared" si="24"/>
        <v>1.5631499999999998</v>
      </c>
      <c r="I310" s="175"/>
      <c r="J310" s="175"/>
      <c r="K310" s="175"/>
      <c r="L310" s="175"/>
      <c r="M310" s="175"/>
      <c r="N310" s="175"/>
      <c r="O310" s="172"/>
      <c r="P310" s="159"/>
      <c r="Q310" s="158"/>
      <c r="R310" s="159"/>
      <c r="S310" s="158"/>
      <c r="T310" s="158"/>
      <c r="U310" s="158"/>
      <c r="V310" s="158"/>
      <c r="W310" s="158"/>
      <c r="X310" s="158"/>
      <c r="Y310" s="158"/>
      <c r="Z310" s="158"/>
      <c r="AA310" s="6"/>
      <c r="AB310" s="6"/>
    </row>
    <row r="311" spans="1:28" ht="12" customHeight="1" x14ac:dyDescent="0.2">
      <c r="A311" s="175"/>
      <c r="B311" s="196"/>
      <c r="C311" s="175"/>
      <c r="D311" s="149" t="s">
        <v>143</v>
      </c>
      <c r="E311" s="150">
        <v>1.0999999999999999E-2</v>
      </c>
      <c r="F311" s="150">
        <v>0.01</v>
      </c>
      <c r="G311" s="150">
        <v>90</v>
      </c>
      <c r="H311" s="150">
        <f t="shared" si="24"/>
        <v>0.99</v>
      </c>
      <c r="I311" s="175"/>
      <c r="J311" s="175"/>
      <c r="K311" s="175"/>
      <c r="L311" s="175"/>
      <c r="M311" s="175"/>
      <c r="N311" s="175"/>
      <c r="O311" s="172"/>
      <c r="P311" s="159"/>
      <c r="Q311" s="158"/>
      <c r="R311" s="159"/>
      <c r="S311" s="158"/>
      <c r="T311" s="158"/>
      <c r="U311" s="158"/>
      <c r="V311" s="158"/>
      <c r="W311" s="158"/>
      <c r="X311" s="158"/>
      <c r="Y311" s="158"/>
      <c r="Z311" s="158"/>
      <c r="AA311" s="6"/>
      <c r="AB311" s="6"/>
    </row>
    <row r="312" spans="1:28" ht="12" customHeight="1" x14ac:dyDescent="0.2">
      <c r="A312" s="175"/>
      <c r="B312" s="196"/>
      <c r="C312" s="175"/>
      <c r="D312" s="149" t="s">
        <v>14</v>
      </c>
      <c r="E312" s="150">
        <v>0.02</v>
      </c>
      <c r="F312" s="150">
        <v>1.4999999999999999E-2</v>
      </c>
      <c r="G312" s="150">
        <v>25.91</v>
      </c>
      <c r="H312" s="150">
        <f t="shared" si="24"/>
        <v>0.51819999999999999</v>
      </c>
      <c r="I312" s="175"/>
      <c r="J312" s="175"/>
      <c r="K312" s="175"/>
      <c r="L312" s="175"/>
      <c r="M312" s="175"/>
      <c r="N312" s="175"/>
      <c r="O312" s="172"/>
      <c r="P312" s="159"/>
      <c r="Q312" s="158"/>
      <c r="R312" s="159"/>
      <c r="S312" s="158"/>
      <c r="T312" s="158"/>
      <c r="U312" s="158"/>
      <c r="V312" s="158"/>
      <c r="W312" s="158"/>
      <c r="X312" s="158"/>
      <c r="Y312" s="158"/>
      <c r="Z312" s="158"/>
      <c r="AA312" s="6"/>
      <c r="AB312" s="6"/>
    </row>
    <row r="313" spans="1:28" ht="12" customHeight="1" x14ac:dyDescent="0.2">
      <c r="A313" s="175"/>
      <c r="B313" s="196"/>
      <c r="C313" s="175"/>
      <c r="D313" s="149" t="s">
        <v>13</v>
      </c>
      <c r="E313" s="150">
        <v>1.2E-2</v>
      </c>
      <c r="F313" s="150">
        <v>0.01</v>
      </c>
      <c r="G313" s="150">
        <v>18.41</v>
      </c>
      <c r="H313" s="150">
        <f t="shared" si="24"/>
        <v>0.22092000000000001</v>
      </c>
      <c r="I313" s="175"/>
      <c r="J313" s="175"/>
      <c r="K313" s="175"/>
      <c r="L313" s="175"/>
      <c r="M313" s="175"/>
      <c r="N313" s="175"/>
      <c r="O313" s="172"/>
      <c r="P313" s="159"/>
      <c r="Q313" s="158"/>
      <c r="R313" s="159"/>
      <c r="S313" s="158"/>
      <c r="T313" s="158"/>
      <c r="U313" s="158"/>
      <c r="V313" s="158"/>
      <c r="W313" s="158"/>
      <c r="X313" s="158"/>
      <c r="Y313" s="158"/>
      <c r="Z313" s="158"/>
      <c r="AA313" s="6"/>
      <c r="AB313" s="6"/>
    </row>
    <row r="314" spans="1:28" ht="12" customHeight="1" x14ac:dyDescent="0.2">
      <c r="A314" s="175"/>
      <c r="B314" s="196"/>
      <c r="C314" s="175"/>
      <c r="D314" s="149" t="s">
        <v>144</v>
      </c>
      <c r="E314" s="150">
        <v>0.02</v>
      </c>
      <c r="F314" s="150">
        <v>0.02</v>
      </c>
      <c r="G314" s="150">
        <v>93</v>
      </c>
      <c r="H314" s="150">
        <f t="shared" si="24"/>
        <v>1.86</v>
      </c>
      <c r="I314" s="175"/>
      <c r="J314" s="175"/>
      <c r="K314" s="175"/>
      <c r="L314" s="175"/>
      <c r="M314" s="175"/>
      <c r="N314" s="175"/>
      <c r="O314" s="172"/>
      <c r="P314" s="159"/>
      <c r="Q314" s="158"/>
      <c r="R314" s="159"/>
      <c r="S314" s="158"/>
      <c r="T314" s="158"/>
      <c r="U314" s="158"/>
      <c r="V314" s="158"/>
      <c r="W314" s="158"/>
      <c r="X314" s="158"/>
      <c r="Y314" s="158"/>
      <c r="Z314" s="158"/>
      <c r="AA314" s="6"/>
      <c r="AB314" s="6"/>
    </row>
    <row r="315" spans="1:28" ht="12" customHeight="1" x14ac:dyDescent="0.2">
      <c r="A315" s="176"/>
      <c r="B315" s="197"/>
      <c r="C315" s="176"/>
      <c r="D315" s="149" t="s">
        <v>23</v>
      </c>
      <c r="E315" s="150">
        <v>2.5000000000000001E-3</v>
      </c>
      <c r="F315" s="150">
        <v>2.5000000000000001E-3</v>
      </c>
      <c r="G315" s="150">
        <v>14.41</v>
      </c>
      <c r="H315" s="150">
        <f t="shared" si="24"/>
        <v>3.6025000000000001E-2</v>
      </c>
      <c r="I315" s="176"/>
      <c r="J315" s="176"/>
      <c r="K315" s="176"/>
      <c r="L315" s="176"/>
      <c r="M315" s="176"/>
      <c r="N315" s="176"/>
      <c r="O315" s="173"/>
      <c r="P315" s="159"/>
      <c r="Q315" s="158"/>
      <c r="R315" s="159"/>
      <c r="S315" s="158"/>
      <c r="T315" s="158"/>
      <c r="U315" s="158"/>
      <c r="V315" s="158"/>
      <c r="W315" s="158"/>
      <c r="X315" s="158"/>
      <c r="Y315" s="158"/>
      <c r="Z315" s="158"/>
      <c r="AA315" s="6"/>
      <c r="AB315" s="6"/>
    </row>
    <row r="316" spans="1:28" ht="12" customHeight="1" x14ac:dyDescent="0.2">
      <c r="A316" s="20">
        <v>4</v>
      </c>
      <c r="B316" s="21" t="s">
        <v>18</v>
      </c>
      <c r="C316" s="20">
        <v>50</v>
      </c>
      <c r="D316" s="21" t="s">
        <v>64</v>
      </c>
      <c r="E316" s="20">
        <v>0.05</v>
      </c>
      <c r="F316" s="20">
        <v>0.05</v>
      </c>
      <c r="G316" s="122">
        <v>31.96</v>
      </c>
      <c r="H316" s="122">
        <f t="shared" ref="H316:H318" si="25">E316*G316</f>
        <v>1.5980000000000001</v>
      </c>
      <c r="I316" s="122">
        <v>20</v>
      </c>
      <c r="J316" s="122">
        <v>1.2</v>
      </c>
      <c r="K316" s="122">
        <v>20</v>
      </c>
      <c r="L316" s="122">
        <v>170.8</v>
      </c>
      <c r="M316" s="30">
        <v>0</v>
      </c>
      <c r="N316" s="30" t="s">
        <v>71</v>
      </c>
      <c r="O316" s="127" t="s">
        <v>88</v>
      </c>
    </row>
    <row r="317" spans="1:28" ht="12" customHeight="1" x14ac:dyDescent="0.2">
      <c r="A317" s="166">
        <v>5</v>
      </c>
      <c r="B317" s="194" t="s">
        <v>26</v>
      </c>
      <c r="C317" s="195">
        <v>200</v>
      </c>
      <c r="D317" s="104" t="s">
        <v>32</v>
      </c>
      <c r="E317" s="101">
        <v>6.9999999999999999E-4</v>
      </c>
      <c r="F317" s="101">
        <v>6.9999999999999999E-4</v>
      </c>
      <c r="G317" s="122">
        <v>520</v>
      </c>
      <c r="H317" s="122">
        <f t="shared" si="25"/>
        <v>0.36399999999999999</v>
      </c>
      <c r="I317" s="166">
        <v>0</v>
      </c>
      <c r="J317" s="166">
        <v>0</v>
      </c>
      <c r="K317" s="166">
        <v>10</v>
      </c>
      <c r="L317" s="166">
        <v>40</v>
      </c>
      <c r="M317" s="166">
        <v>0</v>
      </c>
      <c r="N317" s="166" t="s">
        <v>73</v>
      </c>
      <c r="O317" s="171" t="s">
        <v>88</v>
      </c>
    </row>
    <row r="318" spans="1:28" ht="12" customHeight="1" x14ac:dyDescent="0.2">
      <c r="A318" s="168"/>
      <c r="B318" s="194"/>
      <c r="C318" s="195"/>
      <c r="D318" s="104" t="s">
        <v>27</v>
      </c>
      <c r="E318" s="101">
        <v>1.2999999999999999E-2</v>
      </c>
      <c r="F318" s="101">
        <v>1.2999999999999999E-2</v>
      </c>
      <c r="G318" s="122">
        <v>51.75</v>
      </c>
      <c r="H318" s="122">
        <f t="shared" si="25"/>
        <v>0.67274999999999996</v>
      </c>
      <c r="I318" s="176"/>
      <c r="J318" s="176"/>
      <c r="K318" s="176"/>
      <c r="L318" s="176"/>
      <c r="M318" s="176"/>
      <c r="N318" s="176"/>
      <c r="O318" s="173"/>
    </row>
    <row r="319" spans="1:28" ht="12" customHeight="1" x14ac:dyDescent="0.2">
      <c r="A319" s="150">
        <v>6</v>
      </c>
      <c r="B319" s="149" t="s">
        <v>86</v>
      </c>
      <c r="C319" s="150">
        <v>100</v>
      </c>
      <c r="D319" s="149" t="s">
        <v>22</v>
      </c>
      <c r="E319" s="165">
        <v>0.105</v>
      </c>
      <c r="F319" s="150">
        <v>0.1</v>
      </c>
      <c r="G319" s="150">
        <v>50.45</v>
      </c>
      <c r="H319" s="150">
        <f>E319*G319</f>
        <v>5.29725</v>
      </c>
      <c r="I319" s="150">
        <v>0.4</v>
      </c>
      <c r="J319" s="150">
        <v>0.4</v>
      </c>
      <c r="K319" s="150">
        <v>9.8000000000000007</v>
      </c>
      <c r="L319" s="150">
        <v>44.4</v>
      </c>
      <c r="M319" s="30">
        <v>5</v>
      </c>
      <c r="N319" s="30" t="s">
        <v>74</v>
      </c>
      <c r="O319" s="160" t="s">
        <v>88</v>
      </c>
    </row>
    <row r="320" spans="1:28" ht="12" customHeight="1" x14ac:dyDescent="0.2">
      <c r="A320" s="192" t="s">
        <v>24</v>
      </c>
      <c r="B320" s="193"/>
      <c r="C320" s="193"/>
      <c r="D320" s="193"/>
      <c r="E320" s="193"/>
      <c r="F320" s="193"/>
      <c r="G320" s="124"/>
      <c r="H320" s="123">
        <f>H293+H294+H295+H296+H297+H298+H299+H304+H314+H315+H316+H317+H318+H319+H300+H301+H302+H303+H305+H306+H307+H308+H309+H310+H311+H312+H313</f>
        <v>59.26126</v>
      </c>
      <c r="I320" s="54">
        <v>37.090000000000003</v>
      </c>
      <c r="J320" s="54">
        <f>J293+J314+J316+J317+J319+J305+J308</f>
        <v>24.622</v>
      </c>
      <c r="K320" s="54">
        <f>K293+K314+K316+K317+K319+K305+K308</f>
        <v>65.731999999999999</v>
      </c>
      <c r="L320" s="54">
        <v>632.86</v>
      </c>
      <c r="M320" s="54">
        <f>M293+M314+M316+M317+M319</f>
        <v>5.1440000000000001</v>
      </c>
      <c r="N320" s="30"/>
      <c r="O320" s="41"/>
    </row>
    <row r="321" spans="1:15" ht="12" customHeight="1" x14ac:dyDescent="0.2">
      <c r="A321" s="27"/>
      <c r="B321" s="27"/>
      <c r="C321" s="27"/>
      <c r="D321" s="27"/>
      <c r="E321" s="27"/>
      <c r="F321" s="27"/>
      <c r="G321" s="126"/>
      <c r="H321" s="126"/>
      <c r="I321" s="27"/>
      <c r="J321" s="27"/>
      <c r="K321" s="27"/>
      <c r="L321" s="27"/>
      <c r="M321" s="27"/>
      <c r="N321" s="31"/>
      <c r="O321" s="44"/>
    </row>
    <row r="322" spans="1:15" ht="12" customHeight="1" x14ac:dyDescent="0.2">
      <c r="A322" s="80"/>
      <c r="B322" s="80"/>
      <c r="C322" s="80"/>
      <c r="D322" s="80"/>
      <c r="E322" s="80"/>
      <c r="F322" s="80"/>
      <c r="G322" s="126"/>
      <c r="H322" s="126"/>
      <c r="I322" s="80"/>
      <c r="J322" s="80"/>
      <c r="K322" s="80"/>
      <c r="L322" s="80"/>
      <c r="M322" s="80"/>
      <c r="N322" s="31"/>
      <c r="O322" s="44"/>
    </row>
    <row r="323" spans="1:15" ht="12" customHeight="1" x14ac:dyDescent="0.2"/>
    <row r="324" spans="1:15" ht="12" customHeight="1" x14ac:dyDescent="0.2">
      <c r="A324" s="217" t="s">
        <v>66</v>
      </c>
      <c r="B324" s="218"/>
      <c r="C324" s="218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9"/>
    </row>
    <row r="325" spans="1:15" ht="12" customHeight="1" x14ac:dyDescent="0.2">
      <c r="A325" s="73" t="s">
        <v>33</v>
      </c>
      <c r="B325" s="202"/>
      <c r="C325" s="202" t="s">
        <v>1</v>
      </c>
      <c r="D325" s="202" t="s">
        <v>2</v>
      </c>
      <c r="E325" s="202" t="s">
        <v>3</v>
      </c>
      <c r="F325" s="202" t="s">
        <v>4</v>
      </c>
      <c r="G325" s="202" t="s">
        <v>5</v>
      </c>
      <c r="H325" s="202" t="s">
        <v>6</v>
      </c>
      <c r="I325" s="202" t="s">
        <v>28</v>
      </c>
      <c r="J325" s="202" t="s">
        <v>29</v>
      </c>
      <c r="K325" s="202" t="s">
        <v>30</v>
      </c>
      <c r="L325" s="202" t="s">
        <v>7</v>
      </c>
      <c r="M325" s="208" t="s">
        <v>84</v>
      </c>
      <c r="N325" s="208" t="s">
        <v>31</v>
      </c>
      <c r="O325" s="202" t="s">
        <v>83</v>
      </c>
    </row>
    <row r="326" spans="1:15" ht="12" customHeight="1" x14ac:dyDescent="0.2">
      <c r="A326" s="76" t="s">
        <v>67</v>
      </c>
      <c r="B326" s="168"/>
      <c r="C326" s="168"/>
      <c r="D326" s="168"/>
      <c r="E326" s="203"/>
      <c r="F326" s="203"/>
      <c r="G326" s="203"/>
      <c r="H326" s="203"/>
      <c r="I326" s="203"/>
      <c r="J326" s="203"/>
      <c r="K326" s="203"/>
      <c r="L326" s="203"/>
      <c r="M326" s="209"/>
      <c r="N326" s="209"/>
      <c r="O326" s="203"/>
    </row>
    <row r="327" spans="1:15" ht="12" customHeight="1" x14ac:dyDescent="0.2">
      <c r="A327" s="70"/>
      <c r="B327" s="70" t="s">
        <v>8</v>
      </c>
      <c r="C327" s="70" t="s">
        <v>9</v>
      </c>
      <c r="D327" s="5"/>
      <c r="E327" s="70" t="s">
        <v>9</v>
      </c>
      <c r="F327" s="70" t="s">
        <v>9</v>
      </c>
      <c r="G327" s="123" t="s">
        <v>10</v>
      </c>
      <c r="H327" s="123" t="s">
        <v>11</v>
      </c>
      <c r="I327" s="70" t="s">
        <v>9</v>
      </c>
      <c r="J327" s="70" t="s">
        <v>9</v>
      </c>
      <c r="K327" s="70" t="s">
        <v>9</v>
      </c>
      <c r="L327" s="70" t="s">
        <v>9</v>
      </c>
      <c r="M327" s="14" t="s">
        <v>36</v>
      </c>
      <c r="N327" s="14"/>
      <c r="O327" s="36"/>
    </row>
    <row r="328" spans="1:15" ht="12" customHeight="1" x14ac:dyDescent="0.2">
      <c r="A328" s="195">
        <v>1</v>
      </c>
      <c r="B328" s="194" t="s">
        <v>103</v>
      </c>
      <c r="C328" s="195">
        <v>230</v>
      </c>
      <c r="D328" s="91" t="s">
        <v>90</v>
      </c>
      <c r="E328" s="90">
        <v>0.14000000000000001</v>
      </c>
      <c r="F328" s="90">
        <v>0.1</v>
      </c>
      <c r="G328" s="122">
        <v>255.8</v>
      </c>
      <c r="H328" s="122">
        <f>E328*G328</f>
        <v>35.812000000000005</v>
      </c>
      <c r="I328" s="195">
        <v>19.43</v>
      </c>
      <c r="J328" s="195">
        <v>17.893999999999998</v>
      </c>
      <c r="K328" s="195">
        <v>26.335000000000001</v>
      </c>
      <c r="L328" s="195">
        <v>344.1</v>
      </c>
      <c r="M328" s="195">
        <v>16.513999999999999</v>
      </c>
      <c r="N328" s="195" t="s">
        <v>104</v>
      </c>
      <c r="O328" s="171" t="s">
        <v>88</v>
      </c>
    </row>
    <row r="329" spans="1:15" ht="12" customHeight="1" x14ac:dyDescent="0.2">
      <c r="A329" s="195"/>
      <c r="B329" s="194"/>
      <c r="C329" s="195"/>
      <c r="D329" s="92" t="s">
        <v>23</v>
      </c>
      <c r="E329" s="89">
        <v>2.3E-3</v>
      </c>
      <c r="F329" s="89">
        <v>2.3E-3</v>
      </c>
      <c r="G329" s="120">
        <v>14.41</v>
      </c>
      <c r="H329" s="122">
        <f t="shared" ref="H329:H345" si="26">E329*G329</f>
        <v>3.3142999999999999E-2</v>
      </c>
      <c r="I329" s="195"/>
      <c r="J329" s="195"/>
      <c r="K329" s="195"/>
      <c r="L329" s="195"/>
      <c r="M329" s="195"/>
      <c r="N329" s="195"/>
      <c r="O329" s="172"/>
    </row>
    <row r="330" spans="1:15" ht="12" customHeight="1" x14ac:dyDescent="0.2">
      <c r="A330" s="195"/>
      <c r="B330" s="194"/>
      <c r="C330" s="195"/>
      <c r="D330" s="102" t="s">
        <v>39</v>
      </c>
      <c r="E330" s="99">
        <v>0.18</v>
      </c>
      <c r="F330" s="99">
        <v>0.15</v>
      </c>
      <c r="G330" s="120">
        <v>23.75</v>
      </c>
      <c r="H330" s="122">
        <f t="shared" si="26"/>
        <v>4.2749999999999995</v>
      </c>
      <c r="I330" s="195"/>
      <c r="J330" s="195"/>
      <c r="K330" s="195"/>
      <c r="L330" s="195"/>
      <c r="M330" s="195"/>
      <c r="N330" s="195"/>
      <c r="O330" s="172"/>
    </row>
    <row r="331" spans="1:15" ht="12" customHeight="1" x14ac:dyDescent="0.2">
      <c r="A331" s="195"/>
      <c r="B331" s="194"/>
      <c r="C331" s="195"/>
      <c r="D331" s="91" t="s">
        <v>13</v>
      </c>
      <c r="E331" s="90">
        <v>1.6400000000000001E-2</v>
      </c>
      <c r="F331" s="90">
        <v>1.4999999999999999E-2</v>
      </c>
      <c r="G331" s="122">
        <v>18.41</v>
      </c>
      <c r="H331" s="122">
        <f t="shared" si="26"/>
        <v>0.30192400000000003</v>
      </c>
      <c r="I331" s="195"/>
      <c r="J331" s="195"/>
      <c r="K331" s="195"/>
      <c r="L331" s="195"/>
      <c r="M331" s="195"/>
      <c r="N331" s="195"/>
      <c r="O331" s="172"/>
    </row>
    <row r="332" spans="1:15" ht="12" customHeight="1" x14ac:dyDescent="0.2">
      <c r="A332" s="195"/>
      <c r="B332" s="194"/>
      <c r="C332" s="195"/>
      <c r="D332" s="91" t="s">
        <v>50</v>
      </c>
      <c r="E332" s="90">
        <v>5.0000000000000001E-3</v>
      </c>
      <c r="F332" s="90">
        <v>5.0000000000000001E-3</v>
      </c>
      <c r="G332" s="122">
        <v>127.44</v>
      </c>
      <c r="H332" s="122">
        <f t="shared" si="26"/>
        <v>0.63719999999999999</v>
      </c>
      <c r="I332" s="195"/>
      <c r="J332" s="195"/>
      <c r="K332" s="195"/>
      <c r="L332" s="195"/>
      <c r="M332" s="195"/>
      <c r="N332" s="195"/>
      <c r="O332" s="172"/>
    </row>
    <row r="333" spans="1:15" ht="12" customHeight="1" x14ac:dyDescent="0.2">
      <c r="A333" s="195"/>
      <c r="B333" s="194"/>
      <c r="C333" s="195"/>
      <c r="D333" s="91" t="s">
        <v>14</v>
      </c>
      <c r="E333" s="90">
        <v>1.7999999999999999E-2</v>
      </c>
      <c r="F333" s="90">
        <v>1.4999999999999999E-2</v>
      </c>
      <c r="G333" s="122">
        <v>25.91</v>
      </c>
      <c r="H333" s="122">
        <f t="shared" si="26"/>
        <v>0.46637999999999996</v>
      </c>
      <c r="I333" s="195"/>
      <c r="J333" s="195"/>
      <c r="K333" s="195"/>
      <c r="L333" s="195"/>
      <c r="M333" s="195"/>
      <c r="N333" s="195"/>
      <c r="O333" s="172"/>
    </row>
    <row r="334" spans="1:15" ht="12" customHeight="1" x14ac:dyDescent="0.2">
      <c r="A334" s="195"/>
      <c r="B334" s="194"/>
      <c r="C334" s="195"/>
      <c r="D334" s="104" t="s">
        <v>38</v>
      </c>
      <c r="E334" s="101">
        <v>6.0000000000000001E-3</v>
      </c>
      <c r="F334" s="101">
        <v>6.0000000000000001E-3</v>
      </c>
      <c r="G334" s="122">
        <v>27.66</v>
      </c>
      <c r="H334" s="122">
        <f t="shared" si="26"/>
        <v>0.16596</v>
      </c>
      <c r="I334" s="195"/>
      <c r="J334" s="195"/>
      <c r="K334" s="195"/>
      <c r="L334" s="195"/>
      <c r="M334" s="195"/>
      <c r="N334" s="195"/>
      <c r="O334" s="172"/>
    </row>
    <row r="335" spans="1:15" ht="12" customHeight="1" x14ac:dyDescent="0.2">
      <c r="A335" s="195"/>
      <c r="B335" s="194"/>
      <c r="C335" s="195"/>
      <c r="D335" s="104" t="s">
        <v>52</v>
      </c>
      <c r="E335" s="101">
        <v>7.0000000000000007E-2</v>
      </c>
      <c r="F335" s="101">
        <v>7.0000000000000007E-2</v>
      </c>
      <c r="G335" s="122">
        <v>0</v>
      </c>
      <c r="H335" s="122">
        <f t="shared" si="26"/>
        <v>0</v>
      </c>
      <c r="I335" s="195"/>
      <c r="J335" s="195"/>
      <c r="K335" s="195"/>
      <c r="L335" s="195"/>
      <c r="M335" s="195"/>
      <c r="N335" s="195"/>
      <c r="O335" s="172"/>
    </row>
    <row r="336" spans="1:15" ht="12" customHeight="1" x14ac:dyDescent="0.2">
      <c r="A336" s="195"/>
      <c r="B336" s="194"/>
      <c r="C336" s="195"/>
      <c r="D336" s="91" t="s">
        <v>12</v>
      </c>
      <c r="E336" s="90">
        <v>5.0000000000000001E-3</v>
      </c>
      <c r="F336" s="90">
        <v>5.0000000000000001E-3</v>
      </c>
      <c r="G336" s="122">
        <v>104.21</v>
      </c>
      <c r="H336" s="122">
        <f t="shared" si="26"/>
        <v>0.52105000000000001</v>
      </c>
      <c r="I336" s="195"/>
      <c r="J336" s="195"/>
      <c r="K336" s="195"/>
      <c r="L336" s="195"/>
      <c r="M336" s="195"/>
      <c r="N336" s="195"/>
      <c r="O336" s="172"/>
    </row>
    <row r="337" spans="1:15" ht="12" customHeight="1" x14ac:dyDescent="0.2">
      <c r="A337" s="166">
        <v>2</v>
      </c>
      <c r="B337" s="169" t="s">
        <v>126</v>
      </c>
      <c r="C337" s="166">
        <v>100</v>
      </c>
      <c r="D337" s="149" t="s">
        <v>39</v>
      </c>
      <c r="E337" s="150">
        <v>0.08</v>
      </c>
      <c r="F337" s="150">
        <v>0.06</v>
      </c>
      <c r="G337" s="150">
        <v>23.75</v>
      </c>
      <c r="H337" s="150">
        <f t="shared" si="26"/>
        <v>1.9000000000000001</v>
      </c>
      <c r="I337" s="166">
        <v>1.72</v>
      </c>
      <c r="J337" s="166">
        <v>4.42</v>
      </c>
      <c r="K337" s="166">
        <v>6.09</v>
      </c>
      <c r="L337" s="166">
        <v>71.02</v>
      </c>
      <c r="M337" s="166">
        <v>7.02</v>
      </c>
      <c r="N337" s="166" t="s">
        <v>75</v>
      </c>
      <c r="O337" s="171" t="s">
        <v>88</v>
      </c>
    </row>
    <row r="338" spans="1:15" ht="12" customHeight="1" x14ac:dyDescent="0.2">
      <c r="A338" s="175"/>
      <c r="B338" s="196"/>
      <c r="C338" s="175"/>
      <c r="D338" s="149" t="s">
        <v>124</v>
      </c>
      <c r="E338" s="150">
        <v>0.02</v>
      </c>
      <c r="F338" s="150">
        <v>0.02</v>
      </c>
      <c r="G338" s="150">
        <v>93</v>
      </c>
      <c r="H338" s="150">
        <f t="shared" si="26"/>
        <v>1.86</v>
      </c>
      <c r="I338" s="175"/>
      <c r="J338" s="175"/>
      <c r="K338" s="175"/>
      <c r="L338" s="175"/>
      <c r="M338" s="175"/>
      <c r="N338" s="175"/>
      <c r="O338" s="172"/>
    </row>
    <row r="339" spans="1:15" ht="12" customHeight="1" x14ac:dyDescent="0.2">
      <c r="A339" s="175"/>
      <c r="B339" s="196"/>
      <c r="C339" s="175"/>
      <c r="D339" s="149" t="s">
        <v>14</v>
      </c>
      <c r="E339" s="150">
        <v>0.04</v>
      </c>
      <c r="F339" s="150">
        <v>0.03</v>
      </c>
      <c r="G339" s="150">
        <v>25.91</v>
      </c>
      <c r="H339" s="150">
        <f t="shared" si="26"/>
        <v>1.0364</v>
      </c>
      <c r="I339" s="175"/>
      <c r="J339" s="175"/>
      <c r="K339" s="175"/>
      <c r="L339" s="175"/>
      <c r="M339" s="175"/>
      <c r="N339" s="175"/>
      <c r="O339" s="172"/>
    </row>
    <row r="340" spans="1:15" ht="12" customHeight="1" x14ac:dyDescent="0.2">
      <c r="A340" s="175"/>
      <c r="B340" s="196"/>
      <c r="C340" s="175"/>
      <c r="D340" s="149" t="s">
        <v>56</v>
      </c>
      <c r="E340" s="163">
        <v>1.0999999999999999E-2</v>
      </c>
      <c r="F340" s="163">
        <v>0.01</v>
      </c>
      <c r="G340" s="163">
        <v>120</v>
      </c>
      <c r="H340" s="163">
        <f t="shared" si="26"/>
        <v>1.3199999999999998</v>
      </c>
      <c r="I340" s="175"/>
      <c r="J340" s="175"/>
      <c r="K340" s="175"/>
      <c r="L340" s="175"/>
      <c r="M340" s="175"/>
      <c r="N340" s="175"/>
      <c r="O340" s="172"/>
    </row>
    <row r="341" spans="1:15" ht="12" customHeight="1" x14ac:dyDescent="0.2">
      <c r="A341" s="175"/>
      <c r="B341" s="196"/>
      <c r="C341" s="175"/>
      <c r="D341" s="149" t="s">
        <v>12</v>
      </c>
      <c r="E341" s="150">
        <v>6.0000000000000001E-3</v>
      </c>
      <c r="F341" s="150">
        <v>6.0000000000000001E-3</v>
      </c>
      <c r="G341" s="150">
        <v>104.21</v>
      </c>
      <c r="H341" s="150">
        <f t="shared" si="26"/>
        <v>0.62525999999999993</v>
      </c>
      <c r="I341" s="175"/>
      <c r="J341" s="175"/>
      <c r="K341" s="175"/>
      <c r="L341" s="175"/>
      <c r="M341" s="175"/>
      <c r="N341" s="175"/>
      <c r="O341" s="172"/>
    </row>
    <row r="342" spans="1:15" ht="12" customHeight="1" x14ac:dyDescent="0.2">
      <c r="A342" s="176"/>
      <c r="B342" s="197"/>
      <c r="C342" s="176"/>
      <c r="D342" s="149" t="s">
        <v>23</v>
      </c>
      <c r="E342" s="150">
        <v>3.0000000000000001E-3</v>
      </c>
      <c r="F342" s="150">
        <v>3.0000000000000001E-3</v>
      </c>
      <c r="G342" s="150">
        <v>14.41</v>
      </c>
      <c r="H342" s="150">
        <f t="shared" si="26"/>
        <v>4.3230000000000005E-2</v>
      </c>
      <c r="I342" s="176"/>
      <c r="J342" s="176"/>
      <c r="K342" s="176"/>
      <c r="L342" s="176"/>
      <c r="M342" s="176"/>
      <c r="N342" s="176"/>
      <c r="O342" s="173"/>
    </row>
    <row r="343" spans="1:15" ht="12" customHeight="1" x14ac:dyDescent="0.2">
      <c r="A343" s="195">
        <v>3</v>
      </c>
      <c r="B343" s="169" t="s">
        <v>26</v>
      </c>
      <c r="C343" s="166">
        <v>200</v>
      </c>
      <c r="D343" s="72" t="s">
        <v>51</v>
      </c>
      <c r="E343" s="68">
        <v>6.9999999999999999E-4</v>
      </c>
      <c r="F343" s="68">
        <v>6.9999999999999999E-4</v>
      </c>
      <c r="G343" s="122">
        <v>520</v>
      </c>
      <c r="H343" s="122">
        <f t="shared" si="26"/>
        <v>0.36399999999999999</v>
      </c>
      <c r="I343" s="166">
        <v>0</v>
      </c>
      <c r="J343" s="166">
        <v>0</v>
      </c>
      <c r="K343" s="166">
        <v>10</v>
      </c>
      <c r="L343" s="166">
        <v>40</v>
      </c>
      <c r="M343" s="166">
        <v>0</v>
      </c>
      <c r="N343" s="166" t="s">
        <v>73</v>
      </c>
      <c r="O343" s="171" t="s">
        <v>87</v>
      </c>
    </row>
    <row r="344" spans="1:15" ht="12" customHeight="1" x14ac:dyDescent="0.2">
      <c r="A344" s="195"/>
      <c r="B344" s="196"/>
      <c r="C344" s="175"/>
      <c r="D344" s="72" t="s">
        <v>27</v>
      </c>
      <c r="E344" s="68">
        <v>0.01</v>
      </c>
      <c r="F344" s="68">
        <v>0.01</v>
      </c>
      <c r="G344" s="122">
        <v>51.75</v>
      </c>
      <c r="H344" s="122">
        <f t="shared" si="26"/>
        <v>0.51749999999999996</v>
      </c>
      <c r="I344" s="175"/>
      <c r="J344" s="175"/>
      <c r="K344" s="175"/>
      <c r="L344" s="175"/>
      <c r="M344" s="175"/>
      <c r="N344" s="175"/>
      <c r="O344" s="172"/>
    </row>
    <row r="345" spans="1:15" ht="12" customHeight="1" x14ac:dyDescent="0.2">
      <c r="A345" s="195"/>
      <c r="B345" s="196"/>
      <c r="C345" s="175"/>
      <c r="D345" s="72" t="s">
        <v>52</v>
      </c>
      <c r="E345" s="68">
        <v>0.2</v>
      </c>
      <c r="F345" s="68">
        <v>0.2</v>
      </c>
      <c r="G345" s="122">
        <v>0</v>
      </c>
      <c r="H345" s="122">
        <f t="shared" si="26"/>
        <v>0</v>
      </c>
      <c r="I345" s="175"/>
      <c r="J345" s="175"/>
      <c r="K345" s="175"/>
      <c r="L345" s="175"/>
      <c r="M345" s="175"/>
      <c r="N345" s="175"/>
      <c r="O345" s="172"/>
    </row>
    <row r="346" spans="1:15" ht="12" customHeight="1" x14ac:dyDescent="0.2">
      <c r="A346" s="97">
        <v>4</v>
      </c>
      <c r="B346" s="72" t="s">
        <v>18</v>
      </c>
      <c r="C346" s="68">
        <v>50</v>
      </c>
      <c r="D346" s="72" t="s">
        <v>45</v>
      </c>
      <c r="E346" s="68">
        <v>0.05</v>
      </c>
      <c r="F346" s="68">
        <v>0.05</v>
      </c>
      <c r="G346" s="122">
        <v>31.96</v>
      </c>
      <c r="H346" s="122">
        <f>E346*G346</f>
        <v>1.5980000000000001</v>
      </c>
      <c r="I346" s="122">
        <v>20</v>
      </c>
      <c r="J346" s="122">
        <v>1.2</v>
      </c>
      <c r="K346" s="122">
        <v>20</v>
      </c>
      <c r="L346" s="122">
        <v>170.8</v>
      </c>
      <c r="M346" s="30">
        <v>0</v>
      </c>
      <c r="N346" s="30" t="s">
        <v>71</v>
      </c>
      <c r="O346" s="127" t="s">
        <v>88</v>
      </c>
    </row>
    <row r="347" spans="1:15" ht="12" customHeight="1" x14ac:dyDescent="0.2">
      <c r="A347" s="150">
        <v>5</v>
      </c>
      <c r="B347" s="149" t="s">
        <v>86</v>
      </c>
      <c r="C347" s="150">
        <v>100</v>
      </c>
      <c r="D347" s="149" t="s">
        <v>22</v>
      </c>
      <c r="E347" s="150">
        <v>0.13</v>
      </c>
      <c r="F347" s="150">
        <v>0.1</v>
      </c>
      <c r="G347" s="150">
        <v>50.45</v>
      </c>
      <c r="H347" s="150">
        <f>E347*G347</f>
        <v>6.5585000000000004</v>
      </c>
      <c r="I347" s="150">
        <v>0.4</v>
      </c>
      <c r="J347" s="150">
        <v>0.4</v>
      </c>
      <c r="K347" s="150">
        <v>9.8000000000000007</v>
      </c>
      <c r="L347" s="150">
        <v>44.4</v>
      </c>
      <c r="M347" s="30">
        <v>5</v>
      </c>
      <c r="N347" s="30" t="s">
        <v>74</v>
      </c>
      <c r="O347" s="160" t="s">
        <v>88</v>
      </c>
    </row>
    <row r="348" spans="1:15" ht="12" customHeight="1" x14ac:dyDescent="0.2">
      <c r="A348" s="192"/>
      <c r="B348" s="193"/>
      <c r="C348" s="193"/>
      <c r="D348" s="193"/>
      <c r="E348" s="193"/>
      <c r="F348" s="193"/>
      <c r="G348" s="124"/>
      <c r="H348" s="96">
        <f>SUM(H328:H347)</f>
        <v>58.035547000000001</v>
      </c>
      <c r="I348" s="54">
        <f>I328+I337+I343+I346+I347</f>
        <v>41.55</v>
      </c>
      <c r="J348" s="54">
        <f>J328+J337+J343+J346+J347</f>
        <v>23.913999999999998</v>
      </c>
      <c r="K348" s="54">
        <f>K328+K337+K343+K346+K347</f>
        <v>72.224999999999994</v>
      </c>
      <c r="L348" s="54">
        <v>670.31</v>
      </c>
      <c r="M348" s="70">
        <f>M328+M337+M343+M346+M347</f>
        <v>28.533999999999999</v>
      </c>
      <c r="N348" s="30"/>
      <c r="O348" s="23"/>
    </row>
    <row r="349" spans="1:15" ht="12" customHeight="1" x14ac:dyDescent="0.2">
      <c r="A349" s="151"/>
      <c r="B349" s="164"/>
      <c r="C349" s="164"/>
      <c r="D349" s="270" t="s">
        <v>148</v>
      </c>
      <c r="E349" s="271"/>
      <c r="F349" s="271"/>
      <c r="G349" s="272"/>
      <c r="H349" s="151">
        <v>702.48</v>
      </c>
      <c r="I349" s="151"/>
      <c r="J349" s="151"/>
      <c r="K349" s="151"/>
      <c r="L349" s="151">
        <v>7584.63</v>
      </c>
      <c r="M349" s="151"/>
      <c r="N349" s="30"/>
      <c r="O349" s="41"/>
    </row>
    <row r="350" spans="1:15" ht="12" customHeight="1" x14ac:dyDescent="0.2">
      <c r="A350" s="151"/>
      <c r="B350" s="151"/>
      <c r="C350" s="151"/>
      <c r="D350" s="268" t="s">
        <v>149</v>
      </c>
      <c r="E350" s="269"/>
      <c r="F350" s="269"/>
      <c r="G350" s="269"/>
      <c r="H350" s="151">
        <v>58.54</v>
      </c>
      <c r="I350" s="151"/>
      <c r="J350" s="151"/>
      <c r="K350" s="151"/>
      <c r="L350" s="151">
        <v>632.04999999999995</v>
      </c>
      <c r="M350" s="151"/>
      <c r="N350" s="30"/>
      <c r="O350" s="41"/>
    </row>
    <row r="351" spans="1:15" ht="12" customHeight="1" x14ac:dyDescent="0.2">
      <c r="A351" s="80"/>
      <c r="B351" s="80"/>
      <c r="C351" s="80"/>
      <c r="D351" s="80"/>
      <c r="E351" s="80"/>
      <c r="F351" s="80"/>
      <c r="G351" s="126"/>
      <c r="H351" s="126"/>
      <c r="I351" s="80"/>
      <c r="J351" s="80"/>
      <c r="K351" s="80"/>
      <c r="L351" s="87"/>
      <c r="M351" s="80"/>
      <c r="N351" s="31"/>
      <c r="O351" s="44"/>
    </row>
    <row r="352" spans="1:15" ht="12" customHeight="1" x14ac:dyDescent="0.2">
      <c r="A352" s="80"/>
      <c r="B352" s="80"/>
      <c r="C352" s="80"/>
      <c r="D352" s="80"/>
      <c r="E352" s="80"/>
      <c r="F352" s="80"/>
      <c r="G352" s="126"/>
      <c r="H352" s="126"/>
      <c r="I352" s="80"/>
      <c r="J352" s="80"/>
      <c r="K352" s="80"/>
      <c r="L352" s="80"/>
      <c r="M352" s="80"/>
      <c r="N352" s="31"/>
      <c r="O352" s="44"/>
    </row>
    <row r="353" spans="1:15" ht="9.75" customHeight="1" x14ac:dyDescent="0.2">
      <c r="A353" s="80"/>
      <c r="B353" s="80"/>
      <c r="C353" s="80"/>
      <c r="D353" s="80"/>
      <c r="E353" s="80"/>
      <c r="F353" s="80"/>
      <c r="G353" s="126"/>
      <c r="H353" s="87"/>
      <c r="I353" s="80"/>
      <c r="J353" s="80"/>
      <c r="K353" s="80"/>
      <c r="L353" s="80"/>
      <c r="M353" s="80"/>
      <c r="N353" s="31"/>
      <c r="O353" s="44"/>
    </row>
    <row r="354" spans="1:15" ht="12" hidden="1" customHeight="1" x14ac:dyDescent="0.2">
      <c r="A354" s="80"/>
      <c r="B354" s="80"/>
      <c r="C354" s="80"/>
      <c r="D354" s="80"/>
      <c r="E354" s="80"/>
      <c r="F354" s="80"/>
      <c r="G354" s="126"/>
      <c r="H354" s="126"/>
      <c r="I354" s="80"/>
      <c r="J354" s="80"/>
      <c r="K354" s="80"/>
      <c r="L354" s="80"/>
      <c r="M354" s="80"/>
      <c r="N354" s="31"/>
      <c r="O354" s="44"/>
    </row>
    <row r="355" spans="1:15" hidden="1" x14ac:dyDescent="0.2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1"/>
      <c r="N355" s="31"/>
      <c r="O355" s="8"/>
    </row>
    <row r="356" spans="1:15" ht="12" hidden="1" customHeight="1" x14ac:dyDescent="0.2">
      <c r="A356" s="236"/>
      <c r="B356" s="236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6"/>
      <c r="N356" s="236"/>
      <c r="O356" s="236"/>
    </row>
    <row r="357" spans="1:15" ht="12" hidden="1" customHeight="1" x14ac:dyDescent="0.2">
      <c r="A357" s="216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33"/>
      <c r="N357" s="233"/>
      <c r="O357" s="216"/>
    </row>
    <row r="358" spans="1:15" ht="12" hidden="1" customHeight="1" x14ac:dyDescent="0.2">
      <c r="A358" s="225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33"/>
      <c r="N358" s="233"/>
      <c r="O358" s="216"/>
    </row>
    <row r="359" spans="1:15" ht="12" hidden="1" customHeight="1" x14ac:dyDescent="0.2">
      <c r="A359" s="80"/>
      <c r="B359" s="80"/>
      <c r="C359" s="80"/>
      <c r="D359" s="43"/>
      <c r="E359" s="80"/>
      <c r="F359" s="80"/>
      <c r="G359" s="126"/>
      <c r="H359" s="126"/>
      <c r="I359" s="80"/>
      <c r="J359" s="80"/>
      <c r="K359" s="80"/>
      <c r="L359" s="80"/>
      <c r="M359" s="81"/>
      <c r="N359" s="81"/>
      <c r="O359" s="8"/>
    </row>
    <row r="360" spans="1:15" ht="12" hidden="1" customHeight="1" x14ac:dyDescent="0.2">
      <c r="A360" s="225"/>
      <c r="B360" s="228"/>
      <c r="C360" s="225"/>
      <c r="D360" s="79"/>
      <c r="E360" s="77"/>
      <c r="F360" s="77"/>
      <c r="G360" s="125"/>
      <c r="H360" s="125"/>
      <c r="I360" s="225"/>
      <c r="J360" s="225"/>
      <c r="K360" s="225"/>
      <c r="L360" s="225"/>
      <c r="M360" s="225"/>
      <c r="N360" s="225"/>
      <c r="O360" s="215"/>
    </row>
    <row r="361" spans="1:15" ht="12" hidden="1" customHeight="1" x14ac:dyDescent="0.2">
      <c r="A361" s="225"/>
      <c r="B361" s="228"/>
      <c r="C361" s="225"/>
      <c r="D361" s="79"/>
      <c r="E361" s="77"/>
      <c r="F361" s="77"/>
      <c r="G361" s="125"/>
      <c r="H361" s="125"/>
      <c r="I361" s="225"/>
      <c r="J361" s="225"/>
      <c r="K361" s="225"/>
      <c r="L361" s="225"/>
      <c r="M361" s="225"/>
      <c r="N361" s="225"/>
      <c r="O361" s="215"/>
    </row>
    <row r="362" spans="1:15" ht="12" hidden="1" customHeight="1" x14ac:dyDescent="0.2">
      <c r="A362" s="225"/>
      <c r="B362" s="228"/>
      <c r="C362" s="225"/>
      <c r="D362" s="79"/>
      <c r="E362" s="77"/>
      <c r="F362" s="77"/>
      <c r="G362" s="125"/>
      <c r="H362" s="125"/>
      <c r="I362" s="225"/>
      <c r="J362" s="225"/>
      <c r="K362" s="225"/>
      <c r="L362" s="225"/>
      <c r="M362" s="225"/>
      <c r="N362" s="225"/>
      <c r="O362" s="215"/>
    </row>
    <row r="363" spans="1:15" ht="12" hidden="1" customHeight="1" x14ac:dyDescent="0.2">
      <c r="A363" s="225"/>
      <c r="B363" s="228"/>
      <c r="C363" s="225"/>
      <c r="D363" s="237"/>
      <c r="E363" s="225"/>
      <c r="F363" s="225"/>
      <c r="G363" s="225"/>
      <c r="H363" s="125"/>
      <c r="I363" s="225"/>
      <c r="J363" s="225"/>
      <c r="K363" s="225"/>
      <c r="L363" s="225"/>
      <c r="M363" s="225"/>
      <c r="N363" s="225"/>
      <c r="O363" s="215"/>
    </row>
    <row r="364" spans="1:15" ht="1.5" hidden="1" customHeight="1" x14ac:dyDescent="0.2">
      <c r="A364" s="225"/>
      <c r="B364" s="228"/>
      <c r="C364" s="225"/>
      <c r="D364" s="237"/>
      <c r="E364" s="225"/>
      <c r="F364" s="225"/>
      <c r="G364" s="225"/>
      <c r="H364" s="125"/>
      <c r="I364" s="225"/>
      <c r="J364" s="225"/>
      <c r="K364" s="225"/>
      <c r="L364" s="225"/>
      <c r="M364" s="225"/>
      <c r="N364" s="225"/>
      <c r="O364" s="78"/>
    </row>
    <row r="365" spans="1:15" ht="12" hidden="1" customHeight="1" x14ac:dyDescent="0.2">
      <c r="A365" s="225"/>
      <c r="B365" s="228"/>
      <c r="C365" s="225"/>
      <c r="D365" s="237"/>
      <c r="E365" s="225"/>
      <c r="F365" s="225"/>
      <c r="G365" s="225"/>
      <c r="H365" s="125"/>
      <c r="I365" s="225"/>
      <c r="J365" s="225"/>
      <c r="K365" s="225"/>
      <c r="L365" s="225"/>
      <c r="M365" s="225"/>
      <c r="N365" s="225"/>
      <c r="O365" s="78"/>
    </row>
    <row r="366" spans="1:15" ht="12" hidden="1" customHeight="1" x14ac:dyDescent="0.2">
      <c r="A366" s="225"/>
      <c r="B366" s="228"/>
      <c r="C366" s="225"/>
      <c r="D366" s="237"/>
      <c r="E366" s="225"/>
      <c r="F366" s="225"/>
      <c r="G366" s="225"/>
      <c r="H366" s="125"/>
      <c r="I366" s="225"/>
      <c r="J366" s="225"/>
      <c r="K366" s="225"/>
      <c r="L366" s="225"/>
      <c r="M366" s="225"/>
      <c r="N366" s="225"/>
      <c r="O366" s="78"/>
    </row>
    <row r="367" spans="1:15" ht="12" hidden="1" customHeight="1" x14ac:dyDescent="0.2">
      <c r="A367" s="225"/>
      <c r="B367" s="228"/>
      <c r="C367" s="225"/>
      <c r="D367" s="237"/>
      <c r="E367" s="225"/>
      <c r="F367" s="225"/>
      <c r="G367" s="225"/>
      <c r="H367" s="125"/>
      <c r="I367" s="225"/>
      <c r="J367" s="225"/>
      <c r="K367" s="225"/>
      <c r="L367" s="225"/>
      <c r="M367" s="225"/>
      <c r="N367" s="225"/>
      <c r="O367" s="78"/>
    </row>
    <row r="368" spans="1:15" ht="12" hidden="1" customHeight="1" x14ac:dyDescent="0.2">
      <c r="A368" s="225"/>
      <c r="B368" s="228"/>
      <c r="C368" s="225"/>
      <c r="D368" s="79"/>
      <c r="E368" s="77"/>
      <c r="F368" s="77"/>
      <c r="G368" s="125"/>
      <c r="H368" s="125"/>
      <c r="I368" s="238"/>
      <c r="J368" s="225"/>
      <c r="K368" s="225"/>
      <c r="L368" s="238"/>
      <c r="M368" s="225"/>
      <c r="N368" s="225"/>
      <c r="O368" s="215"/>
    </row>
    <row r="369" spans="1:15" ht="12" hidden="1" customHeight="1" x14ac:dyDescent="0.2">
      <c r="A369" s="226"/>
      <c r="B369" s="228"/>
      <c r="C369" s="225"/>
      <c r="D369" s="79"/>
      <c r="E369" s="77"/>
      <c r="F369" s="77"/>
      <c r="G369" s="125"/>
      <c r="H369" s="125"/>
      <c r="I369" s="238"/>
      <c r="J369" s="225"/>
      <c r="K369" s="225"/>
      <c r="L369" s="238"/>
      <c r="M369" s="225"/>
      <c r="N369" s="225"/>
      <c r="O369" s="215"/>
    </row>
    <row r="370" spans="1:15" ht="12" hidden="1" customHeight="1" x14ac:dyDescent="0.2">
      <c r="A370" s="226"/>
      <c r="B370" s="228"/>
      <c r="C370" s="225"/>
      <c r="D370" s="79"/>
      <c r="E370" s="77"/>
      <c r="F370" s="77"/>
      <c r="G370" s="125"/>
      <c r="H370" s="125"/>
      <c r="I370" s="238"/>
      <c r="J370" s="225"/>
      <c r="K370" s="225"/>
      <c r="L370" s="238"/>
      <c r="M370" s="225"/>
      <c r="N370" s="225"/>
      <c r="O370" s="215"/>
    </row>
    <row r="371" spans="1:15" ht="12" hidden="1" customHeight="1" x14ac:dyDescent="0.2">
      <c r="A371" s="226"/>
      <c r="B371" s="228"/>
      <c r="C371" s="225"/>
      <c r="D371" s="79"/>
      <c r="E371" s="77"/>
      <c r="F371" s="77"/>
      <c r="G371" s="125"/>
      <c r="H371" s="125"/>
      <c r="I371" s="238"/>
      <c r="J371" s="225"/>
      <c r="K371" s="225"/>
      <c r="L371" s="238"/>
      <c r="M371" s="225"/>
      <c r="N371" s="225"/>
      <c r="O371" s="215"/>
    </row>
    <row r="372" spans="1:15" ht="12" hidden="1" customHeight="1" x14ac:dyDescent="0.2">
      <c r="A372" s="77"/>
      <c r="B372" s="79"/>
      <c r="C372" s="77"/>
      <c r="D372" s="79"/>
      <c r="E372" s="77"/>
      <c r="F372" s="77"/>
      <c r="G372" s="125"/>
      <c r="H372" s="125"/>
      <c r="I372" s="77"/>
      <c r="J372" s="77"/>
      <c r="K372" s="77"/>
      <c r="L372" s="77"/>
      <c r="M372" s="31"/>
      <c r="N372" s="31"/>
      <c r="O372" s="78"/>
    </row>
    <row r="373" spans="1:15" ht="12" hidden="1" customHeight="1" x14ac:dyDescent="0.2">
      <c r="A373" s="77"/>
      <c r="B373" s="79"/>
      <c r="C373" s="77"/>
      <c r="D373" s="79"/>
      <c r="E373" s="77"/>
      <c r="F373" s="77"/>
      <c r="G373" s="125"/>
      <c r="H373" s="125"/>
      <c r="I373" s="77"/>
      <c r="J373" s="77"/>
      <c r="K373" s="77"/>
      <c r="L373" s="77"/>
      <c r="M373" s="77"/>
      <c r="N373" s="77"/>
      <c r="O373" s="78"/>
    </row>
    <row r="374" spans="1:15" ht="12" hidden="1" customHeight="1" x14ac:dyDescent="0.2">
      <c r="A374" s="225"/>
      <c r="B374" s="228"/>
      <c r="C374" s="225"/>
      <c r="D374" s="79"/>
      <c r="E374" s="77"/>
      <c r="F374" s="77"/>
      <c r="G374" s="125"/>
      <c r="H374" s="125"/>
      <c r="I374" s="225"/>
      <c r="J374" s="225"/>
      <c r="K374" s="225"/>
      <c r="L374" s="225"/>
      <c r="M374" s="225"/>
      <c r="N374" s="225"/>
      <c r="O374" s="215"/>
    </row>
    <row r="375" spans="1:15" ht="12" hidden="1" customHeight="1" x14ac:dyDescent="0.2">
      <c r="A375" s="225"/>
      <c r="B375" s="228"/>
      <c r="C375" s="225"/>
      <c r="D375" s="79"/>
      <c r="E375" s="77"/>
      <c r="F375" s="77"/>
      <c r="G375" s="125"/>
      <c r="H375" s="125"/>
      <c r="I375" s="226"/>
      <c r="J375" s="226"/>
      <c r="K375" s="226"/>
      <c r="L375" s="226"/>
      <c r="M375" s="226"/>
      <c r="N375" s="226"/>
      <c r="O375" s="215"/>
    </row>
    <row r="376" spans="1:15" ht="12" hidden="1" customHeight="1" x14ac:dyDescent="0.2">
      <c r="A376" s="225"/>
      <c r="B376" s="228"/>
      <c r="C376" s="225"/>
      <c r="D376" s="79"/>
      <c r="E376" s="77"/>
      <c r="F376" s="77"/>
      <c r="G376" s="125"/>
      <c r="H376" s="125"/>
      <c r="I376" s="226"/>
      <c r="J376" s="226"/>
      <c r="K376" s="226"/>
      <c r="L376" s="226"/>
      <c r="M376" s="226"/>
      <c r="N376" s="226"/>
      <c r="O376" s="215"/>
    </row>
    <row r="377" spans="1:15" ht="12" hidden="1" customHeight="1" x14ac:dyDescent="0.2">
      <c r="A377" s="225"/>
      <c r="B377" s="237"/>
      <c r="C377" s="225"/>
      <c r="D377" s="79"/>
      <c r="E377" s="77"/>
      <c r="F377" s="77"/>
      <c r="G377" s="125"/>
      <c r="H377" s="125"/>
      <c r="I377" s="225"/>
      <c r="J377" s="225"/>
      <c r="K377" s="225"/>
      <c r="L377" s="225"/>
      <c r="M377" s="225"/>
      <c r="N377" s="225"/>
      <c r="O377" s="215"/>
    </row>
    <row r="378" spans="1:15" ht="12" hidden="1" customHeight="1" x14ac:dyDescent="0.2">
      <c r="A378" s="225"/>
      <c r="B378" s="237"/>
      <c r="C378" s="225"/>
      <c r="D378" s="79"/>
      <c r="E378" s="77"/>
      <c r="F378" s="77"/>
      <c r="G378" s="125"/>
      <c r="H378" s="125"/>
      <c r="I378" s="225"/>
      <c r="J378" s="225"/>
      <c r="K378" s="225"/>
      <c r="L378" s="225"/>
      <c r="M378" s="225"/>
      <c r="N378" s="225"/>
      <c r="O378" s="215"/>
    </row>
    <row r="379" spans="1:15" ht="12" hidden="1" customHeight="1" x14ac:dyDescent="0.2">
      <c r="A379" s="225"/>
      <c r="B379" s="237"/>
      <c r="C379" s="225"/>
      <c r="D379" s="79"/>
      <c r="E379" s="77"/>
      <c r="F379" s="77"/>
      <c r="G379" s="125"/>
      <c r="H379" s="125"/>
      <c r="I379" s="225"/>
      <c r="J379" s="225"/>
      <c r="K379" s="225"/>
      <c r="L379" s="225"/>
      <c r="M379" s="225"/>
      <c r="N379" s="225"/>
      <c r="O379" s="215"/>
    </row>
    <row r="380" spans="1:15" ht="12" hidden="1" customHeight="1" x14ac:dyDescent="0.2">
      <c r="A380" s="225"/>
      <c r="B380" s="237"/>
      <c r="C380" s="225"/>
      <c r="D380" s="79"/>
      <c r="E380" s="77"/>
      <c r="F380" s="77"/>
      <c r="G380" s="125"/>
      <c r="H380" s="125"/>
      <c r="I380" s="225"/>
      <c r="J380" s="225"/>
      <c r="K380" s="225"/>
      <c r="L380" s="225"/>
      <c r="M380" s="225"/>
      <c r="N380" s="225"/>
      <c r="O380" s="215"/>
    </row>
    <row r="381" spans="1:15" ht="12" hidden="1" customHeight="1" x14ac:dyDescent="0.2">
      <c r="A381" s="77"/>
      <c r="B381" s="79"/>
      <c r="C381" s="77"/>
      <c r="D381" s="79"/>
      <c r="E381" s="77"/>
      <c r="F381" s="77"/>
      <c r="G381" s="125"/>
      <c r="H381" s="125"/>
      <c r="I381" s="77"/>
      <c r="J381" s="77"/>
      <c r="K381" s="77"/>
      <c r="L381" s="77"/>
      <c r="M381" s="31"/>
      <c r="N381" s="31"/>
      <c r="O381" s="78"/>
    </row>
    <row r="382" spans="1:15" ht="12" hidden="1" customHeight="1" x14ac:dyDescent="0.2">
      <c r="A382" s="216"/>
      <c r="B382" s="216"/>
      <c r="C382" s="216"/>
      <c r="D382" s="216"/>
      <c r="E382" s="216"/>
      <c r="F382" s="216"/>
      <c r="G382" s="126"/>
      <c r="H382" s="126"/>
      <c r="I382" s="87"/>
      <c r="J382" s="87"/>
      <c r="K382" s="80"/>
      <c r="L382" s="87"/>
      <c r="M382" s="80"/>
      <c r="N382" s="31"/>
      <c r="O382" s="45"/>
    </row>
    <row r="383" spans="1:15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6"/>
      <c r="N383" s="6"/>
      <c r="O383" s="8"/>
    </row>
    <row r="384" spans="1:15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6"/>
      <c r="N384" s="6"/>
      <c r="O384" s="8"/>
    </row>
    <row r="385" spans="1:15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6"/>
      <c r="N385" s="6"/>
      <c r="O385" s="8"/>
    </row>
    <row r="386" spans="1:15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6"/>
      <c r="N386" s="6"/>
      <c r="O386" s="8"/>
    </row>
    <row r="388" spans="1:15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6"/>
      <c r="N388" s="6"/>
      <c r="O388" s="8"/>
    </row>
    <row r="389" spans="1:15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6"/>
      <c r="N389" s="6"/>
      <c r="O389" s="8"/>
    </row>
    <row r="390" spans="1:15" ht="5.25" customHeight="1" x14ac:dyDescent="0.2">
      <c r="B390" s="237"/>
      <c r="C390" s="225"/>
      <c r="D390" s="79"/>
      <c r="E390" s="77"/>
      <c r="F390" s="77"/>
      <c r="G390" s="125"/>
      <c r="H390" s="125"/>
      <c r="I390" s="225"/>
      <c r="J390" s="225"/>
      <c r="K390" s="225"/>
      <c r="L390" s="225"/>
      <c r="M390" s="225"/>
      <c r="N390" s="225"/>
      <c r="O390" s="215"/>
    </row>
    <row r="391" spans="1:15" hidden="1" x14ac:dyDescent="0.2">
      <c r="B391" s="237"/>
      <c r="C391" s="225"/>
      <c r="D391" s="79"/>
      <c r="E391" s="77"/>
      <c r="F391" s="77"/>
      <c r="G391" s="125"/>
      <c r="H391" s="125"/>
      <c r="I391" s="225"/>
      <c r="J391" s="225"/>
      <c r="K391" s="225"/>
      <c r="L391" s="225"/>
      <c r="M391" s="225"/>
      <c r="N391" s="225"/>
      <c r="O391" s="215"/>
    </row>
    <row r="392" spans="1:15" hidden="1" x14ac:dyDescent="0.2">
      <c r="B392" s="237"/>
      <c r="C392" s="225"/>
      <c r="D392" s="79"/>
      <c r="E392" s="77"/>
      <c r="F392" s="77"/>
      <c r="G392" s="125"/>
      <c r="H392" s="125"/>
      <c r="I392" s="225"/>
      <c r="J392" s="225"/>
      <c r="K392" s="225"/>
      <c r="L392" s="225"/>
      <c r="M392" s="225"/>
      <c r="N392" s="225"/>
      <c r="O392" s="215"/>
    </row>
    <row r="393" spans="1:15" hidden="1" x14ac:dyDescent="0.2">
      <c r="B393" s="237"/>
      <c r="C393" s="225"/>
      <c r="D393" s="79"/>
      <c r="E393" s="77"/>
      <c r="F393" s="77"/>
      <c r="G393" s="125"/>
      <c r="H393" s="125"/>
      <c r="I393" s="225"/>
      <c r="J393" s="225"/>
      <c r="K393" s="225"/>
      <c r="L393" s="225"/>
      <c r="M393" s="225"/>
      <c r="N393" s="225"/>
      <c r="O393" s="215"/>
    </row>
    <row r="394" spans="1:15" hidden="1" x14ac:dyDescent="0.2">
      <c r="B394" s="237"/>
      <c r="C394" s="225"/>
      <c r="D394" s="79"/>
      <c r="E394" s="77"/>
      <c r="F394" s="77"/>
      <c r="G394" s="125"/>
      <c r="H394" s="125"/>
      <c r="I394" s="225"/>
      <c r="J394" s="225"/>
      <c r="K394" s="225"/>
      <c r="L394" s="225"/>
      <c r="M394" s="225"/>
      <c r="N394" s="225"/>
      <c r="O394" s="215"/>
    </row>
    <row r="395" spans="1:15" hidden="1" x14ac:dyDescent="0.2">
      <c r="B395" s="237"/>
      <c r="C395" s="225"/>
      <c r="D395" s="79"/>
      <c r="E395" s="77"/>
      <c r="F395" s="77"/>
      <c r="G395" s="125"/>
      <c r="H395" s="125"/>
      <c r="I395" s="225"/>
      <c r="J395" s="225"/>
      <c r="K395" s="225"/>
      <c r="L395" s="225"/>
      <c r="M395" s="225"/>
      <c r="N395" s="225"/>
      <c r="O395" s="215"/>
    </row>
    <row r="396" spans="1:15" hidden="1" x14ac:dyDescent="0.2">
      <c r="B396" s="237"/>
      <c r="C396" s="225"/>
      <c r="D396" s="79"/>
      <c r="E396" s="77"/>
      <c r="F396" s="77"/>
      <c r="G396" s="125"/>
      <c r="H396" s="125"/>
      <c r="I396" s="225"/>
      <c r="J396" s="225"/>
      <c r="K396" s="225"/>
      <c r="L396" s="225"/>
      <c r="M396" s="225"/>
      <c r="N396" s="225"/>
      <c r="O396" s="215"/>
    </row>
    <row r="397" spans="1:15" hidden="1" x14ac:dyDescent="0.2">
      <c r="B397" s="237"/>
      <c r="C397" s="225"/>
      <c r="D397" s="79"/>
      <c r="E397" s="77"/>
      <c r="F397" s="77"/>
      <c r="G397" s="125"/>
      <c r="H397" s="125"/>
      <c r="I397" s="225"/>
      <c r="J397" s="225"/>
      <c r="K397" s="225"/>
      <c r="L397" s="225"/>
      <c r="M397" s="225"/>
      <c r="N397" s="225"/>
      <c r="O397" s="215"/>
    </row>
    <row r="398" spans="1:15" hidden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6"/>
      <c r="N398" s="6"/>
      <c r="O398" s="8"/>
    </row>
    <row r="399" spans="1:15" hidden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6"/>
      <c r="N399" s="6"/>
      <c r="O399" s="8"/>
    </row>
    <row r="400" spans="1:15" hidden="1" x14ac:dyDescent="0.2">
      <c r="B400" s="228"/>
      <c r="C400" s="225"/>
      <c r="D400" s="79"/>
      <c r="E400" s="77"/>
      <c r="F400" s="77"/>
      <c r="G400" s="125"/>
      <c r="H400" s="125"/>
      <c r="I400" s="238"/>
      <c r="J400" s="225"/>
      <c r="K400" s="238"/>
      <c r="L400" s="238"/>
      <c r="M400" s="225"/>
      <c r="N400" s="225"/>
      <c r="O400" s="215"/>
    </row>
    <row r="401" spans="2:15" hidden="1" x14ac:dyDescent="0.2">
      <c r="B401" s="228"/>
      <c r="C401" s="225"/>
      <c r="D401" s="79"/>
      <c r="E401" s="77"/>
      <c r="F401" s="77"/>
      <c r="G401" s="125"/>
      <c r="H401" s="125"/>
      <c r="I401" s="238"/>
      <c r="J401" s="225"/>
      <c r="K401" s="238"/>
      <c r="L401" s="238"/>
      <c r="M401" s="225"/>
      <c r="N401" s="225"/>
      <c r="O401" s="215"/>
    </row>
    <row r="402" spans="2:15" hidden="1" x14ac:dyDescent="0.2">
      <c r="B402" s="228"/>
      <c r="C402" s="225"/>
      <c r="D402" s="79"/>
      <c r="E402" s="77"/>
      <c r="F402" s="77"/>
      <c r="G402" s="125"/>
      <c r="H402" s="125"/>
      <c r="I402" s="238"/>
      <c r="J402" s="225"/>
      <c r="K402" s="238"/>
      <c r="L402" s="238"/>
      <c r="M402" s="225"/>
      <c r="N402" s="225"/>
      <c r="O402" s="215"/>
    </row>
    <row r="403" spans="2:15" x14ac:dyDescent="0.2">
      <c r="B403" s="228"/>
      <c r="C403" s="225"/>
      <c r="D403" s="79"/>
      <c r="E403" s="77"/>
      <c r="F403" s="77"/>
      <c r="G403" s="125"/>
      <c r="H403" s="125"/>
      <c r="I403" s="238"/>
      <c r="J403" s="225"/>
      <c r="K403" s="238"/>
      <c r="L403" s="238"/>
      <c r="M403" s="225"/>
      <c r="N403" s="225"/>
      <c r="O403" s="215"/>
    </row>
    <row r="404" spans="2:15" x14ac:dyDescent="0.2">
      <c r="B404" s="228"/>
      <c r="C404" s="225"/>
      <c r="D404" s="79"/>
      <c r="E404" s="77"/>
      <c r="F404" s="77"/>
      <c r="G404" s="125"/>
      <c r="H404" s="125"/>
      <c r="I404" s="238"/>
      <c r="J404" s="225"/>
      <c r="K404" s="238"/>
      <c r="L404" s="238"/>
      <c r="M404" s="225"/>
      <c r="N404" s="225"/>
      <c r="O404" s="215"/>
    </row>
    <row r="405" spans="2:15" x14ac:dyDescent="0.2">
      <c r="B405" s="228"/>
      <c r="C405" s="225"/>
      <c r="D405" s="228"/>
      <c r="E405" s="225"/>
      <c r="F405" s="225"/>
      <c r="G405" s="225"/>
      <c r="H405" s="225"/>
      <c r="I405" s="238"/>
      <c r="J405" s="225"/>
      <c r="K405" s="238"/>
      <c r="L405" s="238"/>
      <c r="M405" s="225"/>
      <c r="N405" s="225"/>
      <c r="O405" s="215"/>
    </row>
    <row r="406" spans="2:15" x14ac:dyDescent="0.2">
      <c r="B406" s="228"/>
      <c r="C406" s="225"/>
      <c r="D406" s="228"/>
      <c r="E406" s="225"/>
      <c r="F406" s="225"/>
      <c r="G406" s="225"/>
      <c r="H406" s="225"/>
      <c r="I406" s="238"/>
      <c r="J406" s="225"/>
      <c r="K406" s="238"/>
      <c r="L406" s="238"/>
      <c r="M406" s="225"/>
      <c r="N406" s="225"/>
      <c r="O406" s="86"/>
    </row>
    <row r="407" spans="2:15" x14ac:dyDescent="0.2">
      <c r="B407" s="228"/>
      <c r="C407" s="225"/>
      <c r="D407" s="79"/>
      <c r="E407" s="77"/>
      <c r="F407" s="77"/>
      <c r="G407" s="125"/>
      <c r="H407" s="125"/>
      <c r="I407" s="238"/>
      <c r="J407" s="225"/>
      <c r="K407" s="238"/>
      <c r="L407" s="238"/>
      <c r="M407" s="225"/>
      <c r="N407" s="225"/>
      <c r="O407" s="86"/>
    </row>
  </sheetData>
  <mergeCells count="752">
    <mergeCell ref="I308:I315"/>
    <mergeCell ref="D350:G350"/>
    <mergeCell ref="D349:G349"/>
    <mergeCell ref="B308:B315"/>
    <mergeCell ref="C308:C315"/>
    <mergeCell ref="A308:A315"/>
    <mergeCell ref="J308:J315"/>
    <mergeCell ref="K308:K315"/>
    <mergeCell ref="L308:L315"/>
    <mergeCell ref="B317:B318"/>
    <mergeCell ref="C317:C318"/>
    <mergeCell ref="I317:I318"/>
    <mergeCell ref="J317:J318"/>
    <mergeCell ref="K317:K318"/>
    <mergeCell ref="L317:L318"/>
    <mergeCell ref="A343:A345"/>
    <mergeCell ref="B343:B345"/>
    <mergeCell ref="C343:C345"/>
    <mergeCell ref="I343:I345"/>
    <mergeCell ref="B325:B326"/>
    <mergeCell ref="C325:C326"/>
    <mergeCell ref="D325:D326"/>
    <mergeCell ref="E325:E326"/>
    <mergeCell ref="F325:F326"/>
    <mergeCell ref="M308:M315"/>
    <mergeCell ref="N308:N315"/>
    <mergeCell ref="O206:O209"/>
    <mergeCell ref="P222:P230"/>
    <mergeCell ref="Q222:Q230"/>
    <mergeCell ref="W222:W230"/>
    <mergeCell ref="X222:X230"/>
    <mergeCell ref="Y222:Y230"/>
    <mergeCell ref="Z222:Z230"/>
    <mergeCell ref="O308:O315"/>
    <mergeCell ref="M290:M291"/>
    <mergeCell ref="O305:O307"/>
    <mergeCell ref="N257:N258"/>
    <mergeCell ref="J293:J304"/>
    <mergeCell ref="K293:K304"/>
    <mergeCell ref="L293:L304"/>
    <mergeCell ref="E244:E245"/>
    <mergeCell ref="I293:I304"/>
    <mergeCell ref="K257:K258"/>
    <mergeCell ref="L257:L258"/>
    <mergeCell ref="K265:K266"/>
    <mergeCell ref="I244:I245"/>
    <mergeCell ref="L265:L266"/>
    <mergeCell ref="J290:J291"/>
    <mergeCell ref="K290:K291"/>
    <mergeCell ref="L290:L291"/>
    <mergeCell ref="A305:A307"/>
    <mergeCell ref="B305:B307"/>
    <mergeCell ref="C305:C307"/>
    <mergeCell ref="I305:I307"/>
    <mergeCell ref="J305:J307"/>
    <mergeCell ref="K305:K307"/>
    <mergeCell ref="L305:L307"/>
    <mergeCell ref="M305:M307"/>
    <mergeCell ref="N305:N307"/>
    <mergeCell ref="P149:P152"/>
    <mergeCell ref="Q149:Q152"/>
    <mergeCell ref="W149:W152"/>
    <mergeCell ref="X149:X152"/>
    <mergeCell ref="Y149:Y152"/>
    <mergeCell ref="Z149:Z152"/>
    <mergeCell ref="AA149:AA152"/>
    <mergeCell ref="AB149:AB152"/>
    <mergeCell ref="N293:N304"/>
    <mergeCell ref="O293:O304"/>
    <mergeCell ref="N290:N291"/>
    <mergeCell ref="N149:N152"/>
    <mergeCell ref="AA222:AA230"/>
    <mergeCell ref="AB222:AB230"/>
    <mergeCell ref="A289:O289"/>
    <mergeCell ref="O247:O254"/>
    <mergeCell ref="L247:L254"/>
    <mergeCell ref="M247:M254"/>
    <mergeCell ref="N265:N266"/>
    <mergeCell ref="K268:K275"/>
    <mergeCell ref="J257:J258"/>
    <mergeCell ref="A265:A266"/>
    <mergeCell ref="N276:N278"/>
    <mergeCell ref="K247:K254"/>
    <mergeCell ref="M317:M318"/>
    <mergeCell ref="N317:N318"/>
    <mergeCell ref="O317:O318"/>
    <mergeCell ref="M135:M143"/>
    <mergeCell ref="M144:M145"/>
    <mergeCell ref="N135:N143"/>
    <mergeCell ref="O135:O143"/>
    <mergeCell ref="N144:N145"/>
    <mergeCell ref="O144:O145"/>
    <mergeCell ref="N211:N213"/>
    <mergeCell ref="N161:N170"/>
    <mergeCell ref="M188:M189"/>
    <mergeCell ref="N206:N209"/>
    <mergeCell ref="M293:M304"/>
    <mergeCell ref="M257:M258"/>
    <mergeCell ref="M222:M230"/>
    <mergeCell ref="A157:O157"/>
    <mergeCell ref="A154:F154"/>
    <mergeCell ref="O158:O159"/>
    <mergeCell ref="K158:K159"/>
    <mergeCell ref="L158:L159"/>
    <mergeCell ref="N158:N159"/>
    <mergeCell ref="O149:O152"/>
    <mergeCell ref="A149:A152"/>
    <mergeCell ref="C293:C304"/>
    <mergeCell ref="A132:A133"/>
    <mergeCell ref="B132:B133"/>
    <mergeCell ref="C132:C133"/>
    <mergeCell ref="D132:D133"/>
    <mergeCell ref="E132:E133"/>
    <mergeCell ref="F132:F133"/>
    <mergeCell ref="K135:K143"/>
    <mergeCell ref="K144:K145"/>
    <mergeCell ref="I135:I143"/>
    <mergeCell ref="I144:I145"/>
    <mergeCell ref="J135:J143"/>
    <mergeCell ref="J144:J145"/>
    <mergeCell ref="B149:B152"/>
    <mergeCell ref="C149:C152"/>
    <mergeCell ref="K188:K189"/>
    <mergeCell ref="A206:A209"/>
    <mergeCell ref="B206:B209"/>
    <mergeCell ref="C290:C291"/>
    <mergeCell ref="A240:F240"/>
    <mergeCell ref="H132:H133"/>
    <mergeCell ref="I203:I205"/>
    <mergeCell ref="J206:J209"/>
    <mergeCell ref="K206:K209"/>
    <mergeCell ref="N89:N94"/>
    <mergeCell ref="K86:K88"/>
    <mergeCell ref="L86:L88"/>
    <mergeCell ref="L74:L85"/>
    <mergeCell ref="M86:M88"/>
    <mergeCell ref="N108:N115"/>
    <mergeCell ref="L116:L118"/>
    <mergeCell ref="L96:L99"/>
    <mergeCell ref="K116:K118"/>
    <mergeCell ref="M74:M85"/>
    <mergeCell ref="K96:K99"/>
    <mergeCell ref="M116:M118"/>
    <mergeCell ref="N116:N118"/>
    <mergeCell ref="O105:O106"/>
    <mergeCell ref="A104:O104"/>
    <mergeCell ref="C96:C99"/>
    <mergeCell ref="I108:I115"/>
    <mergeCell ref="J108:J115"/>
    <mergeCell ref="L108:L115"/>
    <mergeCell ref="M108:M115"/>
    <mergeCell ref="M89:M94"/>
    <mergeCell ref="K108:K115"/>
    <mergeCell ref="A46:A47"/>
    <mergeCell ref="B46:B47"/>
    <mergeCell ref="A60:A61"/>
    <mergeCell ref="A49:A57"/>
    <mergeCell ref="K62:K65"/>
    <mergeCell ref="C46:C47"/>
    <mergeCell ref="D46:D47"/>
    <mergeCell ref="E46:E47"/>
    <mergeCell ref="F46:F47"/>
    <mergeCell ref="I49:I57"/>
    <mergeCell ref="J49:J57"/>
    <mergeCell ref="K49:K57"/>
    <mergeCell ref="J74:J85"/>
    <mergeCell ref="K74:K85"/>
    <mergeCell ref="K89:K94"/>
    <mergeCell ref="B86:B88"/>
    <mergeCell ref="A89:A94"/>
    <mergeCell ref="D105:D106"/>
    <mergeCell ref="E105:E106"/>
    <mergeCell ref="F105:F106"/>
    <mergeCell ref="G105:G106"/>
    <mergeCell ref="A105:A106"/>
    <mergeCell ref="A96:A99"/>
    <mergeCell ref="B96:B99"/>
    <mergeCell ref="A116:A118"/>
    <mergeCell ref="B116:B118"/>
    <mergeCell ref="C116:C118"/>
    <mergeCell ref="A108:A115"/>
    <mergeCell ref="B108:B115"/>
    <mergeCell ref="M211:M213"/>
    <mergeCell ref="B124:B126"/>
    <mergeCell ref="A124:A126"/>
    <mergeCell ref="C124:C126"/>
    <mergeCell ref="J89:J94"/>
    <mergeCell ref="J132:J133"/>
    <mergeCell ref="L132:L133"/>
    <mergeCell ref="M132:M133"/>
    <mergeCell ref="J188:J189"/>
    <mergeCell ref="H188:H189"/>
    <mergeCell ref="A188:A189"/>
    <mergeCell ref="B188:B189"/>
    <mergeCell ref="C188:C189"/>
    <mergeCell ref="A101:F101"/>
    <mergeCell ref="A183:F183"/>
    <mergeCell ref="A158:A159"/>
    <mergeCell ref="I178:I181"/>
    <mergeCell ref="J178:J181"/>
    <mergeCell ref="D158:D159"/>
    <mergeCell ref="E158:E159"/>
    <mergeCell ref="F158:F159"/>
    <mergeCell ref="H158:H159"/>
    <mergeCell ref="I158:I159"/>
    <mergeCell ref="K161:K170"/>
    <mergeCell ref="B255:B256"/>
    <mergeCell ref="A255:A256"/>
    <mergeCell ref="C255:C256"/>
    <mergeCell ref="O244:O245"/>
    <mergeCell ref="A243:O243"/>
    <mergeCell ref="A233:A234"/>
    <mergeCell ref="J222:J230"/>
    <mergeCell ref="J203:J205"/>
    <mergeCell ref="C206:C209"/>
    <mergeCell ref="B203:B205"/>
    <mergeCell ref="C203:C205"/>
    <mergeCell ref="B233:B234"/>
    <mergeCell ref="B222:B230"/>
    <mergeCell ref="C222:C230"/>
    <mergeCell ref="A222:A232"/>
    <mergeCell ref="A219:A220"/>
    <mergeCell ref="A215:F215"/>
    <mergeCell ref="A218:O218"/>
    <mergeCell ref="I211:I213"/>
    <mergeCell ref="J211:J213"/>
    <mergeCell ref="K235:K237"/>
    <mergeCell ref="M235:M237"/>
    <mergeCell ref="J247:J254"/>
    <mergeCell ref="J244:J245"/>
    <mergeCell ref="A337:A342"/>
    <mergeCell ref="B337:B342"/>
    <mergeCell ref="C337:C342"/>
    <mergeCell ref="I337:I342"/>
    <mergeCell ref="I328:I336"/>
    <mergeCell ref="B290:B291"/>
    <mergeCell ref="A257:A258"/>
    <mergeCell ref="B257:B258"/>
    <mergeCell ref="C257:C258"/>
    <mergeCell ref="I257:I258"/>
    <mergeCell ref="A264:O264"/>
    <mergeCell ref="J276:J278"/>
    <mergeCell ref="K276:K278"/>
    <mergeCell ref="L276:L278"/>
    <mergeCell ref="M276:M278"/>
    <mergeCell ref="H265:H266"/>
    <mergeCell ref="I265:I266"/>
    <mergeCell ref="D265:D266"/>
    <mergeCell ref="E265:E266"/>
    <mergeCell ref="F265:F266"/>
    <mergeCell ref="G265:G266"/>
    <mergeCell ref="A276:A278"/>
    <mergeCell ref="A268:A275"/>
    <mergeCell ref="B293:B304"/>
    <mergeCell ref="A191:A202"/>
    <mergeCell ref="L188:L189"/>
    <mergeCell ref="O219:O220"/>
    <mergeCell ref="O211:O213"/>
    <mergeCell ref="N203:N205"/>
    <mergeCell ref="K222:K230"/>
    <mergeCell ref="L222:L230"/>
    <mergeCell ref="N222:N230"/>
    <mergeCell ref="K211:K213"/>
    <mergeCell ref="L211:L213"/>
    <mergeCell ref="A203:A205"/>
    <mergeCell ref="B191:B202"/>
    <mergeCell ref="C191:C202"/>
    <mergeCell ref="I191:I202"/>
    <mergeCell ref="J191:J202"/>
    <mergeCell ref="K191:K202"/>
    <mergeCell ref="L206:L209"/>
    <mergeCell ref="M206:M209"/>
    <mergeCell ref="L191:L202"/>
    <mergeCell ref="M191:M202"/>
    <mergeCell ref="I206:I209"/>
    <mergeCell ref="K203:K205"/>
    <mergeCell ref="L203:L205"/>
    <mergeCell ref="M203:M205"/>
    <mergeCell ref="A317:A318"/>
    <mergeCell ref="B211:B213"/>
    <mergeCell ref="C211:C213"/>
    <mergeCell ref="B265:B266"/>
    <mergeCell ref="C265:C266"/>
    <mergeCell ref="A247:A254"/>
    <mergeCell ref="B247:B254"/>
    <mergeCell ref="C247:C254"/>
    <mergeCell ref="B281:B284"/>
    <mergeCell ref="B276:B278"/>
    <mergeCell ref="A262:O262"/>
    <mergeCell ref="F244:F245"/>
    <mergeCell ref="D290:D291"/>
    <mergeCell ref="E290:E291"/>
    <mergeCell ref="F290:F291"/>
    <mergeCell ref="G290:G291"/>
    <mergeCell ref="O265:O266"/>
    <mergeCell ref="O290:O291"/>
    <mergeCell ref="D270:D271"/>
    <mergeCell ref="E270:E271"/>
    <mergeCell ref="F270:F271"/>
    <mergeCell ref="G270:G271"/>
    <mergeCell ref="A263:O263"/>
    <mergeCell ref="A261:F261"/>
    <mergeCell ref="B1:C1"/>
    <mergeCell ref="B2:C2"/>
    <mergeCell ref="L2:O2"/>
    <mergeCell ref="B3:C3"/>
    <mergeCell ref="M3:O3"/>
    <mergeCell ref="B4:C4"/>
    <mergeCell ref="M4:O4"/>
    <mergeCell ref="N124:N126"/>
    <mergeCell ref="M124:M126"/>
    <mergeCell ref="L124:L126"/>
    <mergeCell ref="K124:K126"/>
    <mergeCell ref="J124:J126"/>
    <mergeCell ref="I124:I126"/>
    <mergeCell ref="N86:N88"/>
    <mergeCell ref="E71:E72"/>
    <mergeCell ref="F71:F72"/>
    <mergeCell ref="M71:M72"/>
    <mergeCell ref="D84:D85"/>
    <mergeCell ref="L89:L94"/>
    <mergeCell ref="N9:N10"/>
    <mergeCell ref="B9:B10"/>
    <mergeCell ref="C9:C10"/>
    <mergeCell ref="D9:D10"/>
    <mergeCell ref="E9:E10"/>
    <mergeCell ref="J325:J326"/>
    <mergeCell ref="K325:K326"/>
    <mergeCell ref="J377:J380"/>
    <mergeCell ref="C400:C407"/>
    <mergeCell ref="F405:F406"/>
    <mergeCell ref="G405:G406"/>
    <mergeCell ref="C360:C367"/>
    <mergeCell ref="J400:J407"/>
    <mergeCell ref="C390:C397"/>
    <mergeCell ref="H405:H406"/>
    <mergeCell ref="D363:D367"/>
    <mergeCell ref="E363:E367"/>
    <mergeCell ref="F363:F367"/>
    <mergeCell ref="G363:G367"/>
    <mergeCell ref="J328:J336"/>
    <mergeCell ref="G325:G326"/>
    <mergeCell ref="K328:K336"/>
    <mergeCell ref="J343:J345"/>
    <mergeCell ref="I400:I407"/>
    <mergeCell ref="I377:I380"/>
    <mergeCell ref="D405:D406"/>
    <mergeCell ref="E405:E406"/>
    <mergeCell ref="C374:C376"/>
    <mergeCell ref="I390:I397"/>
    <mergeCell ref="J390:J397"/>
    <mergeCell ref="K400:K407"/>
    <mergeCell ref="C377:C380"/>
    <mergeCell ref="C368:C371"/>
    <mergeCell ref="M357:M358"/>
    <mergeCell ref="L400:L407"/>
    <mergeCell ref="M400:M407"/>
    <mergeCell ref="N400:N407"/>
    <mergeCell ref="A382:F382"/>
    <mergeCell ref="J360:J367"/>
    <mergeCell ref="K360:K367"/>
    <mergeCell ref="L360:L367"/>
    <mergeCell ref="M360:M367"/>
    <mergeCell ref="N360:N367"/>
    <mergeCell ref="J368:J371"/>
    <mergeCell ref="K368:K371"/>
    <mergeCell ref="L368:L371"/>
    <mergeCell ref="M368:M371"/>
    <mergeCell ref="N368:N371"/>
    <mergeCell ref="K390:K397"/>
    <mergeCell ref="L390:L397"/>
    <mergeCell ref="N377:N380"/>
    <mergeCell ref="B377:B380"/>
    <mergeCell ref="B368:B371"/>
    <mergeCell ref="B400:B407"/>
    <mergeCell ref="A377:A380"/>
    <mergeCell ref="B390:B397"/>
    <mergeCell ref="M374:M376"/>
    <mergeCell ref="N374:N376"/>
    <mergeCell ref="O390:O397"/>
    <mergeCell ref="I188:I189"/>
    <mergeCell ref="O377:O380"/>
    <mergeCell ref="O281:O284"/>
    <mergeCell ref="O276:O278"/>
    <mergeCell ref="O268:O275"/>
    <mergeCell ref="O257:O258"/>
    <mergeCell ref="M219:M220"/>
    <mergeCell ref="N235:N237"/>
    <mergeCell ref="K219:K220"/>
    <mergeCell ref="L219:L220"/>
    <mergeCell ref="I368:I371"/>
    <mergeCell ref="O360:O363"/>
    <mergeCell ref="I360:I367"/>
    <mergeCell ref="M390:M397"/>
    <mergeCell ref="N390:N397"/>
    <mergeCell ref="I268:I275"/>
    <mergeCell ref="J268:J275"/>
    <mergeCell ref="I276:I278"/>
    <mergeCell ref="H357:H358"/>
    <mergeCell ref="I357:I358"/>
    <mergeCell ref="A357:A358"/>
    <mergeCell ref="B357:B358"/>
    <mergeCell ref="A360:A367"/>
    <mergeCell ref="B360:B367"/>
    <mergeCell ref="J374:J376"/>
    <mergeCell ref="K374:K376"/>
    <mergeCell ref="L374:L376"/>
    <mergeCell ref="L357:L358"/>
    <mergeCell ref="M328:M336"/>
    <mergeCell ref="J337:J342"/>
    <mergeCell ref="K337:K342"/>
    <mergeCell ref="L337:L342"/>
    <mergeCell ref="M337:M342"/>
    <mergeCell ref="K377:K380"/>
    <mergeCell ref="L377:L380"/>
    <mergeCell ref="O343:O345"/>
    <mergeCell ref="N328:N336"/>
    <mergeCell ref="O328:O336"/>
    <mergeCell ref="M377:M380"/>
    <mergeCell ref="L328:L336"/>
    <mergeCell ref="K343:K345"/>
    <mergeCell ref="O374:O376"/>
    <mergeCell ref="O368:O371"/>
    <mergeCell ref="O357:O358"/>
    <mergeCell ref="A356:O356"/>
    <mergeCell ref="A368:A371"/>
    <mergeCell ref="J357:J358"/>
    <mergeCell ref="K357:K358"/>
    <mergeCell ref="N357:N358"/>
    <mergeCell ref="I374:I376"/>
    <mergeCell ref="B374:B376"/>
    <mergeCell ref="A374:A376"/>
    <mergeCell ref="M325:M326"/>
    <mergeCell ref="L325:L326"/>
    <mergeCell ref="N325:N326"/>
    <mergeCell ref="A286:F286"/>
    <mergeCell ref="K46:K47"/>
    <mergeCell ref="L46:L47"/>
    <mergeCell ref="L49:L57"/>
    <mergeCell ref="M49:M57"/>
    <mergeCell ref="A235:A237"/>
    <mergeCell ref="C233:C234"/>
    <mergeCell ref="K244:K245"/>
    <mergeCell ref="L244:L245"/>
    <mergeCell ref="M244:M245"/>
    <mergeCell ref="N244:N245"/>
    <mergeCell ref="H244:H245"/>
    <mergeCell ref="N247:N254"/>
    <mergeCell ref="L235:L237"/>
    <mergeCell ref="J235:J237"/>
    <mergeCell ref="B235:B237"/>
    <mergeCell ref="I247:I254"/>
    <mergeCell ref="I46:I47"/>
    <mergeCell ref="A281:A284"/>
    <mergeCell ref="B268:B275"/>
    <mergeCell ref="C268:C275"/>
    <mergeCell ref="F9:F10"/>
    <mergeCell ref="G9:G10"/>
    <mergeCell ref="H9:H10"/>
    <mergeCell ref="L9:L10"/>
    <mergeCell ref="I9:I10"/>
    <mergeCell ref="J9:J10"/>
    <mergeCell ref="K9:K10"/>
    <mergeCell ref="M9:M10"/>
    <mergeCell ref="A12:A27"/>
    <mergeCell ref="B12:B27"/>
    <mergeCell ref="C12:C27"/>
    <mergeCell ref="L12:L27"/>
    <mergeCell ref="M12:M27"/>
    <mergeCell ref="A30:A35"/>
    <mergeCell ref="B30:B35"/>
    <mergeCell ref="C30:C35"/>
    <mergeCell ref="I12:I27"/>
    <mergeCell ref="J12:J27"/>
    <mergeCell ref="K12:K27"/>
    <mergeCell ref="K28:K29"/>
    <mergeCell ref="E14:E15"/>
    <mergeCell ref="F14:F15"/>
    <mergeCell ref="G14:G15"/>
    <mergeCell ref="H14:H15"/>
    <mergeCell ref="Z46:Z47"/>
    <mergeCell ref="AA46:AA47"/>
    <mergeCell ref="AB46:AB47"/>
    <mergeCell ref="N46:N47"/>
    <mergeCell ref="J46:J47"/>
    <mergeCell ref="K36:K39"/>
    <mergeCell ref="L36:L39"/>
    <mergeCell ref="M36:M39"/>
    <mergeCell ref="N36:N39"/>
    <mergeCell ref="J36:J39"/>
    <mergeCell ref="L28:L29"/>
    <mergeCell ref="M28:M29"/>
    <mergeCell ref="N28:N29"/>
    <mergeCell ref="G46:G47"/>
    <mergeCell ref="H46:H47"/>
    <mergeCell ref="Y46:Y47"/>
    <mergeCell ref="K30:K35"/>
    <mergeCell ref="Q49:Q57"/>
    <mergeCell ref="W49:W57"/>
    <mergeCell ref="X49:X57"/>
    <mergeCell ref="Y49:Y57"/>
    <mergeCell ref="X46:X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O28:O29"/>
    <mergeCell ref="L30:L35"/>
    <mergeCell ref="M30:M35"/>
    <mergeCell ref="Z49:Z57"/>
    <mergeCell ref="AA49:AA57"/>
    <mergeCell ref="AB49:AB57"/>
    <mergeCell ref="H105:H106"/>
    <mergeCell ref="C108:C115"/>
    <mergeCell ref="B105:B106"/>
    <mergeCell ref="C105:C106"/>
    <mergeCell ref="I116:I118"/>
    <mergeCell ref="J116:J118"/>
    <mergeCell ref="J105:J106"/>
    <mergeCell ref="P67:U67"/>
    <mergeCell ref="L71:L72"/>
    <mergeCell ref="K71:K72"/>
    <mergeCell ref="O62:O65"/>
    <mergeCell ref="P62:P65"/>
    <mergeCell ref="N49:N57"/>
    <mergeCell ref="O49:O57"/>
    <mergeCell ref="P49:P57"/>
    <mergeCell ref="Z62:Z65"/>
    <mergeCell ref="AA62:AA65"/>
    <mergeCell ref="AB62:AB65"/>
    <mergeCell ref="W62:W65"/>
    <mergeCell ref="X62:X65"/>
    <mergeCell ref="Y62:Y65"/>
    <mergeCell ref="Q62:Q65"/>
    <mergeCell ref="B69:F69"/>
    <mergeCell ref="G71:G72"/>
    <mergeCell ref="H71:H72"/>
    <mergeCell ref="I71:I72"/>
    <mergeCell ref="J71:J72"/>
    <mergeCell ref="A71:A72"/>
    <mergeCell ref="A86:A88"/>
    <mergeCell ref="I86:I88"/>
    <mergeCell ref="J86:J88"/>
    <mergeCell ref="G84:G85"/>
    <mergeCell ref="H84:H85"/>
    <mergeCell ref="C62:C65"/>
    <mergeCell ref="I62:I65"/>
    <mergeCell ref="J62:J65"/>
    <mergeCell ref="N71:N72"/>
    <mergeCell ref="E84:E85"/>
    <mergeCell ref="F84:F85"/>
    <mergeCell ref="A74:A85"/>
    <mergeCell ref="B74:B85"/>
    <mergeCell ref="C74:C85"/>
    <mergeCell ref="E75:E76"/>
    <mergeCell ref="F75:F76"/>
    <mergeCell ref="G75:G76"/>
    <mergeCell ref="A8:O8"/>
    <mergeCell ref="A5:O5"/>
    <mergeCell ref="O12:O24"/>
    <mergeCell ref="O36:O39"/>
    <mergeCell ref="O74:O84"/>
    <mergeCell ref="A45:O45"/>
    <mergeCell ref="O71:O72"/>
    <mergeCell ref="A70:O70"/>
    <mergeCell ref="A67:F67"/>
    <mergeCell ref="A42:F42"/>
    <mergeCell ref="D71:D72"/>
    <mergeCell ref="M62:M65"/>
    <mergeCell ref="N62:N65"/>
    <mergeCell ref="O9:O10"/>
    <mergeCell ref="D75:D76"/>
    <mergeCell ref="A62:A65"/>
    <mergeCell ref="B62:B65"/>
    <mergeCell ref="M46:M47"/>
    <mergeCell ref="A36:A39"/>
    <mergeCell ref="B36:B39"/>
    <mergeCell ref="C36:C39"/>
    <mergeCell ref="I36:I39"/>
    <mergeCell ref="N12:N27"/>
    <mergeCell ref="D14:D15"/>
    <mergeCell ref="A244:A245"/>
    <mergeCell ref="I222:I230"/>
    <mergeCell ref="N268:N275"/>
    <mergeCell ref="C235:C237"/>
    <mergeCell ref="M265:M266"/>
    <mergeCell ref="L268:L275"/>
    <mergeCell ref="A290:A291"/>
    <mergeCell ref="C357:C358"/>
    <mergeCell ref="D357:D358"/>
    <mergeCell ref="E357:E358"/>
    <mergeCell ref="F357:F358"/>
    <mergeCell ref="G357:G358"/>
    <mergeCell ref="I281:I284"/>
    <mergeCell ref="A348:F348"/>
    <mergeCell ref="A328:A336"/>
    <mergeCell ref="B328:B336"/>
    <mergeCell ref="C328:C336"/>
    <mergeCell ref="A324:O324"/>
    <mergeCell ref="L343:L345"/>
    <mergeCell ref="M343:M345"/>
    <mergeCell ref="N343:N345"/>
    <mergeCell ref="H290:H291"/>
    <mergeCell ref="I290:I291"/>
    <mergeCell ref="N281:N284"/>
    <mergeCell ref="A320:F320"/>
    <mergeCell ref="O400:O405"/>
    <mergeCell ref="O178:O181"/>
    <mergeCell ref="O161:O170"/>
    <mergeCell ref="J265:J266"/>
    <mergeCell ref="O222:O230"/>
    <mergeCell ref="O235:O237"/>
    <mergeCell ref="B244:B245"/>
    <mergeCell ref="C244:C245"/>
    <mergeCell ref="D244:D245"/>
    <mergeCell ref="G244:G245"/>
    <mergeCell ref="I235:I237"/>
    <mergeCell ref="C276:C278"/>
    <mergeCell ref="J281:J284"/>
    <mergeCell ref="K281:K284"/>
    <mergeCell ref="L281:L284"/>
    <mergeCell ref="M281:M284"/>
    <mergeCell ref="C281:C284"/>
    <mergeCell ref="N337:N342"/>
    <mergeCell ref="O337:O342"/>
    <mergeCell ref="H325:H326"/>
    <mergeCell ref="I325:I326"/>
    <mergeCell ref="O325:O326"/>
    <mergeCell ref="M268:M275"/>
    <mergeCell ref="N178:N181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N219:N220"/>
    <mergeCell ref="N191:N202"/>
    <mergeCell ref="N188:N189"/>
    <mergeCell ref="K178:K181"/>
    <mergeCell ref="F188:F189"/>
    <mergeCell ref="G188:G189"/>
    <mergeCell ref="A187:O187"/>
    <mergeCell ref="O188:O189"/>
    <mergeCell ref="O191:O202"/>
    <mergeCell ref="O203:O205"/>
    <mergeCell ref="A178:A181"/>
    <mergeCell ref="A211:A213"/>
    <mergeCell ref="D188:D189"/>
    <mergeCell ref="E188:E189"/>
    <mergeCell ref="C158:C159"/>
    <mergeCell ref="A161:A170"/>
    <mergeCell ref="B161:B170"/>
    <mergeCell ref="I161:I170"/>
    <mergeCell ref="J161:J170"/>
    <mergeCell ref="C161:C170"/>
    <mergeCell ref="B178:B181"/>
    <mergeCell ref="C178:C181"/>
    <mergeCell ref="I171:I176"/>
    <mergeCell ref="G158:G159"/>
    <mergeCell ref="A171:A176"/>
    <mergeCell ref="C171:C176"/>
    <mergeCell ref="B158:B159"/>
    <mergeCell ref="M161:M170"/>
    <mergeCell ref="M158:M159"/>
    <mergeCell ref="L161:L170"/>
    <mergeCell ref="I119:I122"/>
    <mergeCell ref="J119:J122"/>
    <mergeCell ref="K119:K122"/>
    <mergeCell ref="L119:L122"/>
    <mergeCell ref="M119:M122"/>
    <mergeCell ref="I149:I152"/>
    <mergeCell ref="L178:L181"/>
    <mergeCell ref="M178:M181"/>
    <mergeCell ref="L144:L145"/>
    <mergeCell ref="I132:I133"/>
    <mergeCell ref="A131:N131"/>
    <mergeCell ref="N132:N133"/>
    <mergeCell ref="O124:O126"/>
    <mergeCell ref="K132:K133"/>
    <mergeCell ref="L135:L143"/>
    <mergeCell ref="J158:J159"/>
    <mergeCell ref="J149:J152"/>
    <mergeCell ref="K149:K152"/>
    <mergeCell ref="L149:L152"/>
    <mergeCell ref="M149:M152"/>
    <mergeCell ref="O132:O133"/>
    <mergeCell ref="J171:J176"/>
    <mergeCell ref="K171:K176"/>
    <mergeCell ref="L171:L176"/>
    <mergeCell ref="M171:M176"/>
    <mergeCell ref="N171:N176"/>
    <mergeCell ref="O171:O176"/>
    <mergeCell ref="B171:B176"/>
    <mergeCell ref="B135:B143"/>
    <mergeCell ref="C135:C143"/>
    <mergeCell ref="B144:B145"/>
    <mergeCell ref="A135:A143"/>
    <mergeCell ref="A144:A145"/>
    <mergeCell ref="C144:C145"/>
    <mergeCell ref="I30:I35"/>
    <mergeCell ref="J30:J35"/>
    <mergeCell ref="B28:B29"/>
    <mergeCell ref="C28:C29"/>
    <mergeCell ref="A28:A29"/>
    <mergeCell ref="I28:I29"/>
    <mergeCell ref="J28:J29"/>
    <mergeCell ref="A119:A122"/>
    <mergeCell ref="A128:F128"/>
    <mergeCell ref="G132:G133"/>
    <mergeCell ref="B49:B57"/>
    <mergeCell ref="C49:C57"/>
    <mergeCell ref="H75:H76"/>
    <mergeCell ref="C86:C88"/>
    <mergeCell ref="B89:B94"/>
    <mergeCell ref="C89:C94"/>
    <mergeCell ref="I89:I94"/>
    <mergeCell ref="C71:C72"/>
    <mergeCell ref="B71:B72"/>
    <mergeCell ref="B119:B122"/>
    <mergeCell ref="N30:N35"/>
    <mergeCell ref="O30:O35"/>
    <mergeCell ref="B60:B61"/>
    <mergeCell ref="C60:C61"/>
    <mergeCell ref="O89:O94"/>
    <mergeCell ref="N105:N106"/>
    <mergeCell ref="N96:N99"/>
    <mergeCell ref="O86:O88"/>
    <mergeCell ref="O119:O122"/>
    <mergeCell ref="O96:O99"/>
    <mergeCell ref="O108:O115"/>
    <mergeCell ref="O116:O118"/>
    <mergeCell ref="C119:C122"/>
    <mergeCell ref="L62:L65"/>
    <mergeCell ref="N74:N85"/>
    <mergeCell ref="I74:I85"/>
    <mergeCell ref="I96:I99"/>
    <mergeCell ref="J96:J99"/>
    <mergeCell ref="I105:I106"/>
    <mergeCell ref="N119:N122"/>
    <mergeCell ref="M105:M106"/>
    <mergeCell ref="M96:M99"/>
    <mergeCell ref="K105:K106"/>
    <mergeCell ref="L105:L10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</dc:creator>
  <cp:lastModifiedBy>Маргарита</cp:lastModifiedBy>
  <cp:lastPrinted>2020-10-12T07:50:50Z</cp:lastPrinted>
  <dcterms:created xsi:type="dcterms:W3CDTF">2020-08-25T10:12:40Z</dcterms:created>
  <dcterms:modified xsi:type="dcterms:W3CDTF">2020-10-12T12:00:49Z</dcterms:modified>
</cp:coreProperties>
</file>